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102\3\GMINY\GMINA BRZEŹNIO\Przetarg 2021- 2024\"/>
    </mc:Choice>
  </mc:AlternateContent>
  <xr:revisionPtr revIDLastSave="0" documentId="13_ncr:1_{1F4EA803-F8BD-44CF-A126-03B1113B1850}" xr6:coauthVersionLast="47" xr6:coauthVersionMax="47" xr10:uidLastSave="{00000000-0000-0000-0000-000000000000}"/>
  <bookViews>
    <workbookView xWindow="28680" yWindow="-120" windowWidth="29040" windowHeight="15840" tabRatio="700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8" r:id="rId4"/>
    <sheet name="szkody" sheetId="9" r:id="rId5"/>
  </sheets>
  <definedNames>
    <definedName name="_xlnm._FilterDatabase" localSheetId="3" hidden="1">pojazdy!$A$3:$S$37</definedName>
    <definedName name="_xlnm.Print_Area" localSheetId="0">budynki!$A$1:$I$90</definedName>
    <definedName name="_xlnm.Print_Area" localSheetId="2">elektronika!$A$1:$E$147</definedName>
    <definedName name="_xlnm.Print_Area" localSheetId="3">pojazdy!$A$3:$S$33</definedName>
    <definedName name="_xlnm.Print_Area" localSheetId="4">szkody!$B$1:$J$27</definedName>
    <definedName name="_xlnm.Print_Area" localSheetId="1">'środki trwałe'!$A$1:$D$15</definedName>
  </definedNames>
  <calcPr calcId="191029"/>
</workbook>
</file>

<file path=xl/calcChain.xml><?xml version="1.0" encoding="utf-8"?>
<calcChain xmlns="http://schemas.openxmlformats.org/spreadsheetml/2006/main">
  <c r="F141" i="2" l="1"/>
  <c r="F140" i="2"/>
  <c r="D29" i="2"/>
  <c r="D21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D89" i="2"/>
  <c r="D92" i="2" s="1"/>
  <c r="J27" i="9" l="1"/>
  <c r="J22" i="9"/>
  <c r="J13" i="9"/>
  <c r="J6" i="9"/>
  <c r="C13" i="7" l="1"/>
  <c r="C11" i="7"/>
  <c r="C9" i="7"/>
  <c r="D68" i="2"/>
  <c r="D141" i="2"/>
  <c r="D81" i="2"/>
  <c r="D59" i="2"/>
  <c r="D130" i="2"/>
  <c r="D108" i="2"/>
  <c r="D33" i="2"/>
  <c r="D42" i="2"/>
  <c r="D72" i="2" l="1"/>
  <c r="D115" i="2" l="1"/>
  <c r="D52" i="2"/>
  <c r="D56" i="2" s="1"/>
  <c r="D62" i="1" l="1"/>
  <c r="E62" i="1"/>
  <c r="C4" i="7"/>
  <c r="K62" i="1" l="1"/>
  <c r="D147" i="2"/>
  <c r="E78" i="1" l="1"/>
  <c r="D15" i="7" l="1"/>
  <c r="D144" i="2" l="1"/>
  <c r="D48" i="2" l="1"/>
  <c r="D45" i="2"/>
  <c r="C15" i="7" l="1"/>
  <c r="E66" i="1" l="1"/>
  <c r="E87" i="1" l="1"/>
  <c r="E84" i="1" l="1"/>
  <c r="E81" i="1"/>
  <c r="D111" i="2"/>
  <c r="E93" i="1" l="1"/>
</calcChain>
</file>

<file path=xl/sharedStrings.xml><?xml version="1.0" encoding="utf-8"?>
<sst xmlns="http://schemas.openxmlformats.org/spreadsheetml/2006/main" count="898" uniqueCount="559">
  <si>
    <t>lp.</t>
  </si>
  <si>
    <t>rok budowy</t>
  </si>
  <si>
    <t>wartość (początkowa)</t>
  </si>
  <si>
    <t>nazwa środka trwałego</t>
  </si>
  <si>
    <t>rok produkcji</t>
  </si>
  <si>
    <t>Lp.</t>
  </si>
  <si>
    <t>lokalizacja (adres)</t>
  </si>
  <si>
    <t>Łącznie</t>
  </si>
  <si>
    <t>1.</t>
  </si>
  <si>
    <t xml:space="preserve">wartość początkowa (księgowa brutto)             </t>
  </si>
  <si>
    <t>Wykaz sprzętu elektronicznego stacjonarnego</t>
  </si>
  <si>
    <t>nazwa budynku / budowli</t>
  </si>
  <si>
    <t>Wykaz sprzętu elektronicznego przenośnego</t>
  </si>
  <si>
    <t>Nazwa jednostki</t>
  </si>
  <si>
    <t>środki trwałe,wyposażenie</t>
  </si>
  <si>
    <t>zbiory biblioteczne</t>
  </si>
  <si>
    <t>Wartość odtworzeniowa</t>
  </si>
  <si>
    <t>powierzchnia</t>
  </si>
  <si>
    <t>Konstrukcja</t>
  </si>
  <si>
    <t xml:space="preserve">zabezpieczenia (znane zabiezpieczenia p-poż i przeciw kradzieżowe)                                     </t>
  </si>
  <si>
    <t>Łączne</t>
  </si>
  <si>
    <t>Urząd Gminy</t>
  </si>
  <si>
    <t>Urząd Gminy w Brzeźniu</t>
  </si>
  <si>
    <t>2.</t>
  </si>
  <si>
    <t>Gminny Ośrodek Kultury w Brzeźniu</t>
  </si>
  <si>
    <t>3.</t>
  </si>
  <si>
    <t>Gminna Biblioteka Publiczna w Brzeźniu</t>
  </si>
  <si>
    <t>4.</t>
  </si>
  <si>
    <t>5.</t>
  </si>
  <si>
    <t>6.</t>
  </si>
  <si>
    <t>7.</t>
  </si>
  <si>
    <t>Szkoła Podstawowa im. Juliana Tuwima w Ostrowie</t>
  </si>
  <si>
    <t>2. Gminny Ośrodek Kultury w Brzeźniu</t>
  </si>
  <si>
    <t>3. Gminna Biblioteka Publiczna w Brzeźniu</t>
  </si>
  <si>
    <t>Oczyszczalnia ścieków w Nowej Wsi (kontener)</t>
  </si>
  <si>
    <t>Szalet murowany nad zalewem Próba</t>
  </si>
  <si>
    <t>Konstrukcja murowana</t>
  </si>
  <si>
    <t>Konstrukcja murowana, pokrycie dachowe- papa</t>
  </si>
  <si>
    <t>Konstrukcja murowana, pokrycie dachowe- eternit</t>
  </si>
  <si>
    <t>Konstrukcja murowana, strop żelbetowy, pokrycie dachu- eternit</t>
  </si>
  <si>
    <t>Konstrukcja murowana, pokrycie dachu- dachówką</t>
  </si>
  <si>
    <t>Konstrukcja murowana, pokrycie dachu- papa</t>
  </si>
  <si>
    <t>Konstrukcja murowana, strop żelbetowy</t>
  </si>
  <si>
    <t>Konstrukcja murowana, pokrycie dachowe- blacha</t>
  </si>
  <si>
    <t>początek XX w.</t>
  </si>
  <si>
    <t>Budnyki po kółku rolinyczym w Pyszkowie</t>
  </si>
  <si>
    <t>Centrum Inicjatyw Obywatelskich w Nowej Wsi</t>
  </si>
  <si>
    <t>alarm, gasnice 3 szt. proszkowe</t>
  </si>
  <si>
    <t>dwór z przełomu XIX/XX wieku, przebudowa w 2010 r.</t>
  </si>
  <si>
    <t>98-275 Brzeźnio, Nowa Wieś 36</t>
  </si>
  <si>
    <t>Konstrukcja murowano- drewniana, pokrycie dachowe- blachodachówka</t>
  </si>
  <si>
    <t>brak</t>
  </si>
  <si>
    <t>W budynku OSP</t>
  </si>
  <si>
    <t>ul. Wspólna 45</t>
  </si>
  <si>
    <t xml:space="preserve">Budynek szkolny i budynki mieszkalne </t>
  </si>
  <si>
    <t>gaśnice - 8, alarm w pracowni komputerowe</t>
  </si>
  <si>
    <t>98-275 Brzeźnio, ul. Szkolna2</t>
  </si>
  <si>
    <t>Budynek szkolny</t>
  </si>
  <si>
    <t>gaśnice - 10, hydranty - 2</t>
  </si>
  <si>
    <t>Budynek Szkoły Podstawowej</t>
  </si>
  <si>
    <t>gaśnice, hydrant, czujniki</t>
  </si>
  <si>
    <t>Kliczków Wielki 45 A 98-275 Brzeźnio</t>
  </si>
  <si>
    <t>Konstrukcja murowano- drewniana, pokrycie dachowe- blacha</t>
  </si>
  <si>
    <t>Konstrukcja murowana, ściany zewnętrzne murowane z cegły pełnej, stropodach ocieplony wełną mineralną, obróbki z blachy, pokrycie dachowe- papa</t>
  </si>
  <si>
    <t xml:space="preserve"> Budynek szkolny parterowy</t>
  </si>
  <si>
    <t>ul.Szkolna 2B 98-275 Brzeźnio</t>
  </si>
  <si>
    <t>lata 50-60</t>
  </si>
  <si>
    <t>Konstrukcja murowana, stropy żelbetowe, pokrycie dachowe- papa</t>
  </si>
  <si>
    <t>Ostrów 21, 98-275 Brzeźnio</t>
  </si>
  <si>
    <t>alarm, drzwi antywłamaniowe, gaśnice</t>
  </si>
  <si>
    <t>1. Urząd Gminy w Brzeźniu</t>
  </si>
  <si>
    <t>Konstrukcja murowana, pokrycie dachowe-  stropodach</t>
  </si>
  <si>
    <t>Cześć budynku (ośrodek zdrowia w Brzeźniu)</t>
  </si>
  <si>
    <t>Przepompownia wody w Pyszkowie (kontener)</t>
  </si>
  <si>
    <t>Komunalny Dom Pogrzebowy w Brzeźniu</t>
  </si>
  <si>
    <t>Budynek stróżówki w Zwierzyńcu</t>
  </si>
  <si>
    <t>Publiczna Szkoła Podstawowa im. Jana Pawła II w Kliczkowie Wielkim</t>
  </si>
  <si>
    <t>Ogrodzenie z płyt betonowych wraz z bramą metalową placu za budynkiem Urzędu Gminy Brzeźnio</t>
  </si>
  <si>
    <t>98-275 Brzeźnio, ul. Współna 44</t>
  </si>
  <si>
    <t>Urządzenie wielofunkcyjne</t>
  </si>
  <si>
    <t>3a.</t>
  </si>
  <si>
    <t>3b.</t>
  </si>
  <si>
    <t>Barczew 2</t>
  </si>
  <si>
    <t>W budynku Szkoły Podstawowej</t>
  </si>
  <si>
    <t>Filia Gminnej Biblioteki Publicznej w Barczewie</t>
  </si>
  <si>
    <t>Filia Gminnej Biblioteki Publicznej w Kliczkowie Małym</t>
  </si>
  <si>
    <t>Kliczków Mały 15</t>
  </si>
  <si>
    <t>W budynku gminnym</t>
  </si>
  <si>
    <t>3a. Filia Gminnej Biblioteki Publicznej w Barczewie</t>
  </si>
  <si>
    <t>3b. Filia Gminnej Biblioteki Publicznej w Kliczkowie Małym</t>
  </si>
  <si>
    <t>3a</t>
  </si>
  <si>
    <t>3b</t>
  </si>
  <si>
    <t>Laptop HP</t>
  </si>
  <si>
    <t>Gminny Ośrodek Pomocy Społecznej</t>
  </si>
  <si>
    <t>Gminny Ośrodek Pomocy Społecznej w Brzeźniu</t>
  </si>
  <si>
    <t>Sposób obliczenia wartości odtworzeniowej = budynki administracyjne, budynki szkolne, hale sportowe - 3 460,00 zł/m2, budynki mieszkalne - 2 768,00 zł /m2, świetlice, remizy OSP - 2 076,00 zł/m2, budynki gospodarcze - 1 384,00 zł/m1</t>
  </si>
  <si>
    <t>Boisko wraz z oświetleniem w Brzeźniu (przy Zespole Szkół)</t>
  </si>
  <si>
    <t>Drukarka</t>
  </si>
  <si>
    <t>Notebook 4 szt. x 3648,18 zł</t>
  </si>
  <si>
    <t>Komputer 11 szt. x 2825,00</t>
  </si>
  <si>
    <t>ALTO LIVE 1604 MIKSER</t>
  </si>
  <si>
    <t>Zestaw interaktywny (tablica interaktywna,rzutnik, laptop)</t>
  </si>
  <si>
    <t>Wizualizer</t>
  </si>
  <si>
    <t>Rzutnik przenośny ACER</t>
  </si>
  <si>
    <t xml:space="preserve">Projektot Epson </t>
  </si>
  <si>
    <t>Kseroopiarka Canon</t>
  </si>
  <si>
    <t>Zestaw interaktywny</t>
  </si>
  <si>
    <t xml:space="preserve">Zestaw: projektor + ekran </t>
  </si>
  <si>
    <t>Aparat fotograficzny Sony</t>
  </si>
  <si>
    <t xml:space="preserve">Laptop HP ProBook 470 G3 </t>
  </si>
  <si>
    <t xml:space="preserve">Dysk WD RED 2TB WD20EFRX SATA III 64 MB szt. 2 </t>
  </si>
  <si>
    <t xml:space="preserve">Qnap TS-231+ szt. </t>
  </si>
  <si>
    <t>Budynek mieszkalny w Nowej Wsi   nr 40</t>
  </si>
  <si>
    <t>Budynek mieszkalny w Nowej Wsi    37</t>
  </si>
  <si>
    <t>Budynek biblioteki w Kliczkowie Małym</t>
  </si>
  <si>
    <t>kontener stalowy</t>
  </si>
  <si>
    <t>Budynek mieszklny w Pyszkowie    (pałac)</t>
  </si>
  <si>
    <t>Serwer FUJITSU</t>
  </si>
  <si>
    <t>Komputer DELL Optiplex 9020 i3 W8</t>
  </si>
  <si>
    <t>Drukarka Canon LBP6670dn</t>
  </si>
  <si>
    <t>Monitor Dell E2016H 19,5 cala</t>
  </si>
  <si>
    <t>Laptop</t>
  </si>
  <si>
    <t>Konstrukcja murowana,pokryty papą</t>
  </si>
  <si>
    <t>Konstrukcja murowana,pokryty eternitem</t>
  </si>
  <si>
    <t>Konstrukcja murowana, strop i dach drewniany, zabytek,dach pokryty papą</t>
  </si>
  <si>
    <t>Konstrukcja drewniana, pokryty dachówką</t>
  </si>
  <si>
    <t>drukarka TASKalfa 2551ci</t>
  </si>
  <si>
    <t xml:space="preserve">Zespół Szkolno-Przedszkolny w Brzeźniu </t>
  </si>
  <si>
    <t>Zespół Szkolno-Przedszkolny z Brzeźniu</t>
  </si>
  <si>
    <t>- przedszkole</t>
  </si>
  <si>
    <t>-</t>
  </si>
  <si>
    <t>Komputer Lenowo M 83 G3260/4/128/W78P</t>
  </si>
  <si>
    <t>Monitor PHILIPS 21.5"LCD 223V5LSB</t>
  </si>
  <si>
    <t>UPS Eation BE 650 i USB</t>
  </si>
  <si>
    <t>Niszczarka OPUS CS 2418cd</t>
  </si>
  <si>
    <t>Drukarka Canon LBP 251 dw</t>
  </si>
  <si>
    <t>Domek</t>
  </si>
  <si>
    <t>Lipno</t>
  </si>
  <si>
    <t>Urządzenie wielofunkcyjne MF 411 dw</t>
  </si>
  <si>
    <t>Synology RS 816</t>
  </si>
  <si>
    <t>Drukarka CANON  LBP 251 dw</t>
  </si>
  <si>
    <t>Komputer Dell Vostro 3267 SFF, monitor 21,5 3717,06</t>
  </si>
  <si>
    <t xml:space="preserve">Notebook Dell Vostro </t>
  </si>
  <si>
    <t>Notebook Dell E6520 SSD</t>
  </si>
  <si>
    <t>Sony HDR-CX240E</t>
  </si>
  <si>
    <t>Budynek przedszkolny</t>
  </si>
  <si>
    <t>4-dyskowy serwer plików NAS z dyskami</t>
  </si>
  <si>
    <t>Projekt krótkoogniskowy</t>
  </si>
  <si>
    <t>Tablica interaktywna z projektorem - 2 szt.</t>
  </si>
  <si>
    <t>projektor NEC NP..20</t>
  </si>
  <si>
    <t>Zespół Szkolno-Przedszkolny w Barczewie</t>
  </si>
  <si>
    <t>Drukarka HP Color PP</t>
  </si>
  <si>
    <t>Zestaw tablica Interwrite + projektor</t>
  </si>
  <si>
    <t>Laptop Lenovo  z oprogramowaniem</t>
  </si>
  <si>
    <t>Radioodtwarzacz Philips</t>
  </si>
  <si>
    <t>Radioodtwarzacz Philips PP</t>
  </si>
  <si>
    <t>Komputer DELL Optiplex 3010 Monitor HP P202 20 "</t>
  </si>
  <si>
    <t>budynek z bali drewniach, pokryty gontem papowym</t>
  </si>
  <si>
    <t>Stefanowów Ruszkowski</t>
  </si>
  <si>
    <t>8.</t>
  </si>
  <si>
    <t>Przepompownie ścieków:                          1.Przepompownia  ul. Spacerowa                                      2. Przepompownia ul. Wspólna                     
3. Przepompownia ul. Topolowa/Spółdzielcza                   4.Przepompownia przy oczyszczalni
5. Przepompownia w Zapolu</t>
  </si>
  <si>
    <t>zakup 2019</t>
  </si>
  <si>
    <t>Brzeźnio, ul. Sieradzka 8</t>
  </si>
  <si>
    <t>1. 393
2. 306
3. 225
4. 57</t>
  </si>
  <si>
    <t>1. budynek parterowy z rampą załadowczą, pokryty blachą
2. budynek murowany pokryty eternitem
3. budynek parterowy kryty papą
4. budynek murowany z cegły wapiennopiaskowej, kryty papą</t>
  </si>
  <si>
    <t>Monitor 21,5 - 2 szt.</t>
  </si>
  <si>
    <t>Urządzenie wielofunkcyjne MF 421 DW</t>
  </si>
  <si>
    <t>Notebook Dell Vostro 5370 13,3</t>
  </si>
  <si>
    <t>Notebook Dell Vostro 3568 15,6 - 2 szt.</t>
  </si>
  <si>
    <t>Tablica interaktywna + projektor</t>
  </si>
  <si>
    <t xml:space="preserve">Laptop HP ProBook 470 </t>
  </si>
  <si>
    <t>monitor interaktywny - 2 szt.</t>
  </si>
  <si>
    <t>Urządzenie wielofunkcyjne HP</t>
  </si>
  <si>
    <t>Monitor interaktywny</t>
  </si>
  <si>
    <t>monitory interaktywne z uchwytami</t>
  </si>
  <si>
    <t>Dell Latitude E6520</t>
  </si>
  <si>
    <t>komputer - 2 szt.  AIO I 530 12,5</t>
  </si>
  <si>
    <t>Konstrukcja murowana, pokrycie dachowe- papa, ocieplenie stryropianem i wełną mineralną dachu i ścian</t>
  </si>
  <si>
    <t>Konstrukcja murowana, pokryty styropapą, zbiornik wody uzdatnionej i zbiornik wód popłucznych</t>
  </si>
  <si>
    <t>Nieużytkowany zabytek</t>
  </si>
  <si>
    <t>Próba</t>
  </si>
  <si>
    <t>Instalacja fotowoltaiczna  9,9 kw</t>
  </si>
  <si>
    <t>Na dachu budynku urzędu gminy</t>
  </si>
  <si>
    <t>Kolumna aktywna MACKIE DRM 315 /2 szt./</t>
  </si>
  <si>
    <t>Subwoofer aktywny MACKIE DRM 18 /2 szt./</t>
  </si>
  <si>
    <t>Mikser ZED 22FX</t>
  </si>
  <si>
    <t>Kolumna aktywna X LITE 12A /3 szt./</t>
  </si>
  <si>
    <t>Skrzynia N6F 10252965R</t>
  </si>
  <si>
    <t>Skrzynia N6F 6283635R</t>
  </si>
  <si>
    <t>laptop acer - 3 sztuki</t>
  </si>
  <si>
    <t>nauka zdalna</t>
  </si>
  <si>
    <t>Telewizor TCL</t>
  </si>
  <si>
    <t>Laptop Acer - 6 szt.</t>
  </si>
  <si>
    <t>Laptop Acer - 9 szt.</t>
  </si>
  <si>
    <t>Laptopy Acer Aspire (7 szt. W tym 6 do nauki zdalnej)</t>
  </si>
  <si>
    <t>Komputer DELL OPTIPEEX 5270 AiO</t>
  </si>
  <si>
    <t>UPS Eaton5E 1100/USB</t>
  </si>
  <si>
    <t>gaśnice proszkowe 2, alarm, szyby antywłamaniowe, krata  na drzwiach wewnętrznych</t>
  </si>
  <si>
    <t>cegła</t>
  </si>
  <si>
    <t>gaśnica proszkowa 1, alarm, szyby antywłamaniowe</t>
  </si>
  <si>
    <t>gaśnica proszkowe 2, Kraty w oknach i drzwiach</t>
  </si>
  <si>
    <t xml:space="preserve">alarm, kamery </t>
  </si>
  <si>
    <t>Barczew 3, 98-275 Brzeźnio</t>
  </si>
  <si>
    <t xml:space="preserve">laptop 2 szt. </t>
  </si>
  <si>
    <t>Laptopy użyczane uczniom 5 szt.</t>
  </si>
  <si>
    <t>Zestaw szafka + 16 laptopów</t>
  </si>
  <si>
    <t>Ubezpieczony/ Właściciel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</si>
  <si>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</si>
  <si>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</si>
  <si>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</si>
  <si>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</si>
  <si>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</si>
  <si>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</si>
  <si>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</si>
  <si>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</si>
  <si>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Ładowność</t>
  </si>
  <si>
    <t>DMC</t>
  </si>
  <si>
    <t>Rok prod.</t>
  </si>
  <si>
    <t xml:space="preserve">Okres ubezpieczenia OC i NW </t>
  </si>
  <si>
    <t xml:space="preserve">Okres ubezpieczenia AC i KR </t>
  </si>
  <si>
    <t>Od</t>
  </si>
  <si>
    <t>Do</t>
  </si>
  <si>
    <t>Gmina Brzeźnio, Wspólna 44,98-275 Brzeźnio</t>
  </si>
  <si>
    <t>STAR</t>
  </si>
  <si>
    <t>LE 14.220 4X4 BB</t>
  </si>
  <si>
    <t>WMAL80ZZ16Y161378</t>
  </si>
  <si>
    <t>ESI 55LL</t>
  </si>
  <si>
    <t xml:space="preserve"> SPECJALNY POŻARNICZY</t>
  </si>
  <si>
    <t>06.02.2006</t>
  </si>
  <si>
    <t>Urząd Gminy, ul. Wspólna 44, 98-275 Brzeźnio, regon: 000535468</t>
  </si>
  <si>
    <t>FS LUBLIN</t>
  </si>
  <si>
    <t>ŻUK A15B</t>
  </si>
  <si>
    <t>SAF 2705</t>
  </si>
  <si>
    <t>19.12.1987</t>
  </si>
  <si>
    <t>A-156B</t>
  </si>
  <si>
    <t>SUL011111KC523199</t>
  </si>
  <si>
    <t>ESI65015</t>
  </si>
  <si>
    <t>02.01.1990</t>
  </si>
  <si>
    <t>JELCZ</t>
  </si>
  <si>
    <t>008GMB2.5/8</t>
  </si>
  <si>
    <t>09405</t>
  </si>
  <si>
    <t>SIS 198D</t>
  </si>
  <si>
    <t>07.01.1985</t>
  </si>
  <si>
    <t>ŻUK A156B</t>
  </si>
  <si>
    <t>SAF 2704</t>
  </si>
  <si>
    <t>02.06.1987</t>
  </si>
  <si>
    <t>OSP w Pyszkowie, Pyszków 538, 98-275 Brzeźnio, regon: 731635899</t>
  </si>
  <si>
    <t>FORD</t>
  </si>
  <si>
    <t>TRANSIT</t>
  </si>
  <si>
    <t>WF0XXXTTFX8C23266</t>
  </si>
  <si>
    <t>ESI GX16</t>
  </si>
  <si>
    <t>11.12.2008</t>
  </si>
  <si>
    <t>SAG 4734</t>
  </si>
  <si>
    <t>06.07.1988</t>
  </si>
  <si>
    <t>Urząd Gminy, ul. Wspólna 44, 98-275 Brzeźnio, regon: 000535469</t>
  </si>
  <si>
    <t>VOLKSWAGEN</t>
  </si>
  <si>
    <t>TRANSPORTER</t>
  </si>
  <si>
    <t>WV2ZZZ70ZPH128711</t>
  </si>
  <si>
    <t>ESI NT61</t>
  </si>
  <si>
    <t>SPRECJALNY CIĘŻAROWY</t>
  </si>
  <si>
    <t>22.10.1993</t>
  </si>
  <si>
    <t>Urząd Gminy, ul. Wspólna 44, 98-275 Brzeźnio, regon: 000535470</t>
  </si>
  <si>
    <t>ESI003100102</t>
  </si>
  <si>
    <t>ESI PE18</t>
  </si>
  <si>
    <t>15.09.1997</t>
  </si>
  <si>
    <t>SUL35242710071954</t>
  </si>
  <si>
    <t>ESI N575</t>
  </si>
  <si>
    <t>27.09.2001</t>
  </si>
  <si>
    <t>Ochotnicza Straż Pożarna w Brzeźniu,  
ul. Wspólna 45,  98-275 Brzeźnio, 
Regon: 731029118</t>
  </si>
  <si>
    <t>09855</t>
  </si>
  <si>
    <t>SAE3885</t>
  </si>
  <si>
    <t>04.06.1985</t>
  </si>
  <si>
    <t>Ochotnicza Straż Pożarna Kliczków Mały, 
Kliczków Mały 4A, 98-275 Brzeźnio,
 Regon: 731515899</t>
  </si>
  <si>
    <t>DAEWOO</t>
  </si>
  <si>
    <t>LUBLIN 3524</t>
  </si>
  <si>
    <t>SUL3524271007861</t>
  </si>
  <si>
    <t>ESIL059</t>
  </si>
  <si>
    <t>15.05.2001</t>
  </si>
  <si>
    <t>DAEWOO- Lublin</t>
  </si>
  <si>
    <t>SUL352417YD069146</t>
  </si>
  <si>
    <t>ESI H301</t>
  </si>
  <si>
    <t>SPECJALNY POŻARNICZY</t>
  </si>
  <si>
    <t>31.10.2000</t>
  </si>
  <si>
    <t>SUL352417X0013999</t>
  </si>
  <si>
    <t>LWX 0926</t>
  </si>
  <si>
    <t>19.11.1999</t>
  </si>
  <si>
    <t>ŻUK</t>
  </si>
  <si>
    <t>A-15</t>
  </si>
  <si>
    <t>SIS 580C-ESI65831</t>
  </si>
  <si>
    <t>27.11.1978</t>
  </si>
  <si>
    <t>Przyczepa</t>
  </si>
  <si>
    <t>POM-ŚREM</t>
  </si>
  <si>
    <t>00000000000004863</t>
  </si>
  <si>
    <t>ESI77YJ</t>
  </si>
  <si>
    <t>przyczepa</t>
  </si>
  <si>
    <t>10.12.1984</t>
  </si>
  <si>
    <t>Beukema</t>
  </si>
  <si>
    <t>SHM</t>
  </si>
  <si>
    <t>4-8792</t>
  </si>
  <si>
    <t>wolnobieżny / równiarka drogowa</t>
  </si>
  <si>
    <t>JCB</t>
  </si>
  <si>
    <t>1037789</t>
  </si>
  <si>
    <t>koparko-ładowarka</t>
  </si>
  <si>
    <t xml:space="preserve">Ostrówek </t>
  </si>
  <si>
    <t>KTO 162</t>
  </si>
  <si>
    <t>00000000000009032</t>
  </si>
  <si>
    <t>B/N</t>
  </si>
  <si>
    <t>01.05.1987</t>
  </si>
  <si>
    <t>MUZDZ8/1</t>
  </si>
  <si>
    <t>00000000000018190</t>
  </si>
  <si>
    <t>SIS 002S</t>
  </si>
  <si>
    <t>09.10.1990</t>
  </si>
  <si>
    <t>Walec Drogowy</t>
  </si>
  <si>
    <t>WDS-10H</t>
  </si>
  <si>
    <t>00000000000001005</t>
  </si>
  <si>
    <t>pojazd wolnobiezny</t>
  </si>
  <si>
    <t>10.05.1988</t>
  </si>
  <si>
    <t>ZETOR</t>
  </si>
  <si>
    <t>Forterra</t>
  </si>
  <si>
    <t>000F4G4L41MC03457</t>
  </si>
  <si>
    <t>ESI VX15</t>
  </si>
  <si>
    <t>ciągnik  rolniczy</t>
  </si>
  <si>
    <t>18.08.2010</t>
  </si>
  <si>
    <t>pełna kabina, klimatyzacja, wałek odbioru mocy, obciązniki przód</t>
  </si>
  <si>
    <t>POMOT</t>
  </si>
  <si>
    <t>T546/A</t>
  </si>
  <si>
    <t>0000000046A100037</t>
  </si>
  <si>
    <t>ESI YC15</t>
  </si>
  <si>
    <t>przyczepa ciężarowa rolnicza - asenizacyjna</t>
  </si>
  <si>
    <t>Volkswagen</t>
  </si>
  <si>
    <t>Transporter</t>
  </si>
  <si>
    <t>WV1ZZZ70ZYH127261</t>
  </si>
  <si>
    <t>ESI FU25</t>
  </si>
  <si>
    <t>13.03.2000</t>
  </si>
  <si>
    <t>00000000000040472</t>
  </si>
  <si>
    <t>SIS 001P</t>
  </si>
  <si>
    <t>10.09.1990</t>
  </si>
  <si>
    <t>Star</t>
  </si>
  <si>
    <t>M42</t>
  </si>
  <si>
    <t>SUS1142CA50010450</t>
  </si>
  <si>
    <t>ESI 91WM</t>
  </si>
  <si>
    <t>12.12.1995</t>
  </si>
  <si>
    <t>Autosan</t>
  </si>
  <si>
    <t>A0909</t>
  </si>
  <si>
    <t>SUASW3RAP4S680530</t>
  </si>
  <si>
    <t>ESI 80GY</t>
  </si>
  <si>
    <t>AUTOBUS</t>
  </si>
  <si>
    <t>10.09.2004</t>
  </si>
  <si>
    <t>WV1ZZZ7Z1H050301</t>
  </si>
  <si>
    <t>ESI 43991</t>
  </si>
  <si>
    <t>ciężarowy</t>
  </si>
  <si>
    <t>IFA</t>
  </si>
  <si>
    <t>HW</t>
  </si>
  <si>
    <t>ESI1X99</t>
  </si>
  <si>
    <t>Fiat</t>
  </si>
  <si>
    <t>Ducato</t>
  </si>
  <si>
    <t>ZFA24400007470568</t>
  </si>
  <si>
    <t>ESI 50950</t>
  </si>
  <si>
    <t>specjalny</t>
  </si>
  <si>
    <t>KAMAZ</t>
  </si>
  <si>
    <t>AXLE/B 1529</t>
  </si>
  <si>
    <t>XTC432656KL439125</t>
  </si>
  <si>
    <t>ESI61525</t>
  </si>
  <si>
    <t>pojazd specjalny</t>
  </si>
  <si>
    <t>Niszczarka HSM Securio B24</t>
  </si>
  <si>
    <t>Notebook HP 17-by 3053 CL</t>
  </si>
  <si>
    <t>Komputer PC ADAX ALFA z oprogramowaniem</t>
  </si>
  <si>
    <t>Komputer DELL VOSTRO  z oprogramowaniem</t>
  </si>
  <si>
    <t>Drukarka laserowa monochromatyczna LEXMARK</t>
  </si>
  <si>
    <t>ZEBRA czytnik kodów kreskowych bezprzewodowy</t>
  </si>
  <si>
    <t>Skaner Płaski EPSON PERFECTION</t>
  </si>
  <si>
    <t>Niszczarka HSM SECURIO B 24</t>
  </si>
  <si>
    <t xml:space="preserve">Laptop </t>
  </si>
  <si>
    <t>laptop Asus</t>
  </si>
  <si>
    <t>zakupiony do nauki zdalnej, aktualnie nie wypożyczany uczniom</t>
  </si>
  <si>
    <t>urządzenie wielofunkcyjne HP LaserJet Pro Color</t>
  </si>
  <si>
    <t>Komputer Notebook Acer Travel/Mate P2</t>
  </si>
  <si>
    <t xml:space="preserve">4. Zespół Szkolno-Przedszkolny w Brzeźniu </t>
  </si>
  <si>
    <t>5. Publiczna Szkoła Podstawowa im. Jana Pawła II w Kliczkowie Wielkim</t>
  </si>
  <si>
    <t>6. Zespół Szkolno-Przedszkolny w Barczewie</t>
  </si>
  <si>
    <t>7. Szkoła Podstawowa im. Juliana Tuwima w Ostrowie</t>
  </si>
  <si>
    <t>8. Gminny Ośrodek Pomocy Społecznej w Brzeźniu</t>
  </si>
  <si>
    <t>użytkownik</t>
  </si>
  <si>
    <t>17.11.2021 17.11.2022 17.11.2023</t>
  </si>
  <si>
    <t>16.11.2022 16.11.2023 16.11.2024</t>
  </si>
  <si>
    <t>15.01.2022 15.01.2023 15.01.2024</t>
  </si>
  <si>
    <t>14.01.2023 14.01.2024 14.01.2025</t>
  </si>
  <si>
    <t>EL586FT</t>
  </si>
  <si>
    <t>ZFA25000001555519</t>
  </si>
  <si>
    <t>przyczepa ciężarowa rolnicza</t>
  </si>
  <si>
    <t>23.01.2022 23.01.2023 23.01.2024</t>
  </si>
  <si>
    <t>22.01.2023 22.01.2024 22.01.2025</t>
  </si>
  <si>
    <t>01.01.2022 01.01.2023 01.01.2024</t>
  </si>
  <si>
    <t xml:space="preserve"> 31.12.2022 31.12.2023 31.12.2024</t>
  </si>
  <si>
    <t xml:space="preserve"> 08.12.2021 08.12.2022 08.12.2023</t>
  </si>
  <si>
    <t>07.12.2022 07.12.2023 07.12.2024</t>
  </si>
  <si>
    <t>05.03.2022 05.03.2023 05.03.2024</t>
  </si>
  <si>
    <t xml:space="preserve"> 04.03.2023 04.03.2024 04.03.2025</t>
  </si>
  <si>
    <t xml:space="preserve">12.03.2022 12.03.2023 12.03.2024 </t>
  </si>
  <si>
    <t>11.03.2023 11.03.2024 11.03.2025</t>
  </si>
  <si>
    <t>16.05.2022 16.05.2023 16.05.2024</t>
  </si>
  <si>
    <t>15.05.2023 15.05.2024 15.05.2025</t>
  </si>
  <si>
    <t>14.05.2022 14.05.2023 14.05.2024</t>
  </si>
  <si>
    <t>13.05.2023 13.05.2024 13.05.2025</t>
  </si>
  <si>
    <t>18.05.2022 18.05.2023 18.05.2024</t>
  </si>
  <si>
    <t xml:space="preserve"> 17.05.2023 17.05.2024 17.05.2025 </t>
  </si>
  <si>
    <t>02.10.2022 02.10.2023 02.10.2024</t>
  </si>
  <si>
    <t>01.10.2023 01.10.2024 01.10.2025</t>
  </si>
  <si>
    <t>25.11.2021 25.11.2022 25.11.2023</t>
  </si>
  <si>
    <t>24.11.2022 24.11.2023 24.11.2024</t>
  </si>
  <si>
    <t xml:space="preserve"> 06.01.2022 06.01.2023 06.01.2024</t>
  </si>
  <si>
    <t>05.01.2023 06.01.2024 06.01.2025</t>
  </si>
  <si>
    <t>12.12.2021 12.12.2022 12.12.2023</t>
  </si>
  <si>
    <t>11.12.2022 11.12.2023 11.12.2024</t>
  </si>
  <si>
    <t>09.01.2022 09.01.2023 09.01.2024</t>
  </si>
  <si>
    <t>08.01.2023 08.01.2024 08.01.2025</t>
  </si>
  <si>
    <t>12.02.2022 12.02.2023 12.02.2024</t>
  </si>
  <si>
    <t xml:space="preserve"> 11.02.2023 11.02.2024 11.02.2025</t>
  </si>
  <si>
    <t>21.09.2022 21.09.2023 21.09.2024</t>
  </si>
  <si>
    <t>20.09.2023 20.09.2024 20.09.2025</t>
  </si>
  <si>
    <t>27.07.2022 27.07.2023 27.07.2024</t>
  </si>
  <si>
    <t>26.07.2023 26.07.2024 26.07.2025</t>
  </si>
  <si>
    <t xml:space="preserve"> 17.05.2023 17.05.2024 17.05.2025</t>
  </si>
  <si>
    <t xml:space="preserve"> 16.10.2022 16.10.2023 16.10.2024</t>
  </si>
  <si>
    <t>15.10.2023 15.10.2024 15.10.2025</t>
  </si>
  <si>
    <t>17.02.2022 17.02.2023 17.02.2024</t>
  </si>
  <si>
    <t>16.02.2023 16.02.2024 16.02.2025</t>
  </si>
  <si>
    <t>09.05.2022 09.05.2023 09.05.2024</t>
  </si>
  <si>
    <t xml:space="preserve"> 08.05.2023 08.05.2024 08.05.2025 </t>
  </si>
  <si>
    <t>18.08.2022 18.08.2023 18.08.2024</t>
  </si>
  <si>
    <t>17.08.2023 17.08.2024 17.08.2025</t>
  </si>
  <si>
    <t>15.10.2022 15.10.2023 15.10.2024</t>
  </si>
  <si>
    <t>14.10.2023 14.10.2024 14.10.2025</t>
  </si>
  <si>
    <t>09.11.2021 09.11.2022 09.11.2023</t>
  </si>
  <si>
    <t>08.11.2022 08.11.2023 08.11.2024</t>
  </si>
  <si>
    <t>17.09.2022 17.09.2023 17.09.2024</t>
  </si>
  <si>
    <t>16.09.2023 16.09.2024 16.09.2025</t>
  </si>
  <si>
    <t>16.01.2022 16.01.2023 16.01.2024</t>
  </si>
  <si>
    <t>15.01.2023 15.01.2024 15.01.2025</t>
  </si>
  <si>
    <t>05.12.2021 05.12.2022 05.12.2023</t>
  </si>
  <si>
    <t>04.12.2022 04.12.2023 04.12.2024</t>
  </si>
  <si>
    <t>20.12.2021 20.12.2022 20.12.2023</t>
  </si>
  <si>
    <t>19.12.2022 19.12.2023 19.12.2024</t>
  </si>
  <si>
    <t>11.09.2022 11.09.2023 11.09.2024</t>
  </si>
  <si>
    <t>10.09.2023 10.09.2024 10.09.2025</t>
  </si>
  <si>
    <t>Ochotnicza Straż Pożarna Kliczków Wielki Kliczków Wielki 15, REGON 731510382</t>
  </si>
  <si>
    <t>Ochotnicza Straż Pożarna w Gęsinie Gęsina 21 98-275 Brzeźnio, REGON 731637912</t>
  </si>
  <si>
    <t>Ochotnicza Straż Pożarna w Gozdach 21 A 98-275 Brzeźnio REGON 731634078</t>
  </si>
  <si>
    <t>Ochotnicza Straż Pożarna w Ostrowie, Ostrów 61 A 98-275 Brzeźnio REGON 731505866</t>
  </si>
  <si>
    <t>OSP w Pyszkowie, Pyszków 53B, 98-275 Brzeźnio, Regon: 731635899</t>
  </si>
  <si>
    <t>Ochotnicz Straż Pożarna w  Zapolu, Zapole 79A  98-275 Brzeźnio REGON 731515882</t>
  </si>
  <si>
    <t>Ochotnicza Straż Pożarna w  Dębołęce,   Dębołęka 95, REGON 731582335</t>
  </si>
  <si>
    <t>Ochotnicza Straż Pożarna w  Ostrowie,  Ostrów 61 A REGON 731508866</t>
  </si>
  <si>
    <t>OSP Barczew Barczew 43A 98-275 Brzeźnio  REGON 731505850</t>
  </si>
  <si>
    <t>Ochotnicza Straż Pożarna w  Krzakach,  Krzaki 2  98-275 Brzeźnio REGON 8272019756</t>
  </si>
  <si>
    <t>Ochotnicza Straż Pożarna w  Nowej Wsi,   Nowa Wieś 40 A 98-275 Brzeźnio</t>
  </si>
  <si>
    <t>Ochotnicza Straż Pożarna w Gozdach, Gozdy  21 A 98-275 Brzeźnio REGON 731634078</t>
  </si>
  <si>
    <t>24.08.2022 24.08.2023 24.08.2024</t>
  </si>
  <si>
    <t>23.08.2023 23.08.2024 23.08.2025</t>
  </si>
  <si>
    <t>Suma ubezpieczenia (brutto) wraz z wyposażeniem dodatkowym z aktualnie obowiązujących polis</t>
  </si>
  <si>
    <t>Tabela nr 1. Wykaz budynków i budowli</t>
  </si>
  <si>
    <t>Tabela nr 2
Wykaz środków trwałych</t>
  </si>
  <si>
    <t>Tabela nr 3
Wykaz sprzętu elektronicznego</t>
  </si>
  <si>
    <t>Tabela nr 4
Wykaz pojazdów</t>
  </si>
  <si>
    <t>ZDARZENIA ZGŁOSZONE W ROKU 2018</t>
  </si>
  <si>
    <t>L.P.</t>
  </si>
  <si>
    <t>Ubezpieczajacy</t>
  </si>
  <si>
    <t>Ubezpieczony</t>
  </si>
  <si>
    <t>Poszkodowany</t>
  </si>
  <si>
    <t>Ubezpieczyciel</t>
  </si>
  <si>
    <t>Rodzaj szkody</t>
  </si>
  <si>
    <t>Przedmiot szkody</t>
  </si>
  <si>
    <t>Data szkody</t>
  </si>
  <si>
    <t>Kwota odszk.</t>
  </si>
  <si>
    <t>GMINA BRZEŹNIO</t>
  </si>
  <si>
    <t>UG</t>
  </si>
  <si>
    <t>PODM. POLSKI</t>
  </si>
  <si>
    <t>PZU</t>
  </si>
  <si>
    <t>OCD</t>
  </si>
  <si>
    <t>ALL</t>
  </si>
  <si>
    <t>OC</t>
  </si>
  <si>
    <t>OPEL VECTRA ESI 30120</t>
  </si>
  <si>
    <t>20.10.18</t>
  </si>
  <si>
    <t>D</t>
  </si>
  <si>
    <t>GRAFFITI NA KONTENERZE</t>
  </si>
  <si>
    <t>14.11.18</t>
  </si>
  <si>
    <t xml:space="preserve">SUMA: </t>
  </si>
  <si>
    <t>ZDARZENIA ZGŁOSZONE W ROKU 2019</t>
  </si>
  <si>
    <t>ZS BRZEŹNIO</t>
  </si>
  <si>
    <t>TUW TUW</t>
  </si>
  <si>
    <t>08.01.19</t>
  </si>
  <si>
    <t>KURTKA.,TELEFON</t>
  </si>
  <si>
    <t>SUMA:</t>
  </si>
  <si>
    <t>ZDARZENIA ZGŁOSZONE W ROKU 2020</t>
  </si>
  <si>
    <t>TUWTUW</t>
  </si>
  <si>
    <t xml:space="preserve">GARAŻ SIERADZKA 8 </t>
  </si>
  <si>
    <t>10.02.20</t>
  </si>
  <si>
    <t>PLAC ZABAW/DEWASTACJA</t>
  </si>
  <si>
    <t>20.07.20</t>
  </si>
  <si>
    <t>PAŁAC/PYSZÓW/DEWASTACJA DRZWI</t>
  </si>
  <si>
    <t>23.08.20</t>
  </si>
  <si>
    <t>OGRODZENIE (STAW PRZECIWPOŻAROWY)</t>
  </si>
  <si>
    <t>17.11.20</t>
  </si>
  <si>
    <t>OPEL ESI 26558</t>
  </si>
  <si>
    <t>11.12.20</t>
  </si>
  <si>
    <t>ZDARZENIA ZGŁOSZONE W ROKU 2021</t>
  </si>
  <si>
    <t>FIAT EWI 76WT</t>
  </si>
  <si>
    <t>10.06.21</t>
  </si>
  <si>
    <t>03.05.19</t>
  </si>
  <si>
    <t>UNIQA</t>
  </si>
  <si>
    <t>POJAZD</t>
  </si>
  <si>
    <t>OCK</t>
  </si>
  <si>
    <t>TUW</t>
  </si>
  <si>
    <t>Tabela nr 5 - wykaz szkód</t>
  </si>
  <si>
    <t>Budynek Urzędu Gminy Brzeźnio  ul. Wspólna 44</t>
  </si>
  <si>
    <t xml:space="preserve">nadzór grupy interwencyjnej, gaśnice, alarm, </t>
  </si>
  <si>
    <t>budynek po termomodernizacji w 2020 roku</t>
  </si>
  <si>
    <t>Budynek świetlicy wiejskiej  w Woli Brzeźniowskiej</t>
  </si>
  <si>
    <t>Budynek świetlicy wiejskiej w Rembowie</t>
  </si>
  <si>
    <t>Budynek świetlkicy wiejskiej w Ruszkowie</t>
  </si>
  <si>
    <t>Budynek świetlicy wiejskej w Rybniku</t>
  </si>
  <si>
    <t>Budynek świetlicy wiejskiej  w Stefanowie Braczewskim Drugim</t>
  </si>
  <si>
    <t>Budynek świetlicy wiejskiej  w Stefanowie Braczewskim Pierwszym</t>
  </si>
  <si>
    <t>Część mieszkalna budynku Nowa Wieś 36</t>
  </si>
  <si>
    <t>Budynek w Zapolu 25- Użytkownik klub sportowy</t>
  </si>
  <si>
    <t>Konstrukcja drewniana, pokrycie dachu- blacha, obłożony sidingiem</t>
  </si>
  <si>
    <t>Cześć budynku bedąca własnością Gminy Brzeźnio ( 2 mieszkania + cześć usługowa),Brzeźnio  ul. Na Górce 1</t>
  </si>
  <si>
    <t>Budynek mieszklany ,  Gozdy 40</t>
  </si>
  <si>
    <t>Budynek  Ośrodka Zdrowia w Barczewie  Barczew 2</t>
  </si>
  <si>
    <t xml:space="preserve">Budynek garażu obok Urzędu Gminy Brzeźnio  </t>
  </si>
  <si>
    <t>Hydrofornia Brzeźnio z wyposażeniem</t>
  </si>
  <si>
    <t>Hydrofornia Barczew z wyposażeniem</t>
  </si>
  <si>
    <t>Hydrofornia Nowa Wieś z wyposażeniem</t>
  </si>
  <si>
    <t>Hydrofornia Krzaki z wyposażeniem</t>
  </si>
  <si>
    <t>Hydrofornia Ostrów z wyposażeniem</t>
  </si>
  <si>
    <t>Hydrofornia Kliczków Kolonia z wyposażeniem</t>
  </si>
  <si>
    <t>Budynek  mieszkalny w Gozdach (cześć będąca właśnością UG) Gozdy 2</t>
  </si>
  <si>
    <t>Budynek siłowni w Brzeźniu  ul. Wspólna 32</t>
  </si>
  <si>
    <t>Budynek garażowy obok siłowni  ul. Wspólna 32</t>
  </si>
  <si>
    <t>Budynek OSP Dębołęka</t>
  </si>
  <si>
    <t>Budynek OSP Gozdy</t>
  </si>
  <si>
    <t>Budynek OSP Zapole</t>
  </si>
  <si>
    <t>Budynek OSP Kliczków Mały</t>
  </si>
  <si>
    <t>Budynek OSP Krzaki</t>
  </si>
  <si>
    <t>Budynek OSP Kliczków Wielki</t>
  </si>
  <si>
    <t>Budynek OSP Gęsina</t>
  </si>
  <si>
    <t>Budynek OSP Pyszków</t>
  </si>
  <si>
    <t>Budynek OSP Ostrów</t>
  </si>
  <si>
    <t xml:space="preserve">Budynek OSP Barczew </t>
  </si>
  <si>
    <t>Budynek OSP Nowa Wieś</t>
  </si>
  <si>
    <t>Oczyszalnia ścieków w Brzeźniu z wyposażeniem: budynek techniczny, budynek techniczno socjalny, agregat prądotwórczy, ogrodzenie i oświetlenie terenu, w budynku i na terenie, alarm i monitoring</t>
  </si>
  <si>
    <t>Budynki magazynowe w Brzeźniu - 3 sz.,  
 Budynek wagi + rampa najazdowa,Brzeźnio  ul. Sieradzka 8</t>
  </si>
  <si>
    <t>Konstrukcja murowana, strop drewniany, pokrycie dachu - dachówka</t>
  </si>
  <si>
    <t>Notebook Latitude 3510</t>
  </si>
  <si>
    <t>Komputer</t>
  </si>
  <si>
    <t>Komputer - 2 szt.</t>
  </si>
  <si>
    <t>Serwer plików Qnap</t>
  </si>
  <si>
    <t>Komputer Dell Optiplex 3280  2 szt.</t>
  </si>
  <si>
    <t>Monitor E2720HS 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</si>
</sst>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_-* #,##0.00\ [$zł-415]_-;\-* #,##0.00\ [$zł-415]_-;_-* &quot;-&quot;??\ [$zł-415]_-;_-@_-"/>
    <numFmt numFmtId="167" formatCode="&quot; &quot;#,##0.00&quot; zł &quot;;&quot;-&quot;#,##0.00&quot; zł &quot;;&quot; -&quot;#&quot; zł &quot;;&quot; &quot;@&quot; &quot;"/>
    <numFmt numFmtId="168" formatCode="[$-415]General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u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u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u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indexed="9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theme="1"/>
      <name val="Calibri Light"/>
      <family val="2"/>
      <charset val="238"/>
    </font>
    <font>
      <b/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216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167" fontId="3" fillId="0" borderId="0"/>
    <xf numFmtId="168" fontId="4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44" fontId="5" fillId="0" borderId="0" xfId="0" applyNumberFormat="1" applyFont="1"/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64" fontId="12" fillId="5" borderId="1" xfId="0" applyNumberFormat="1" applyFont="1" applyFill="1" applyBorder="1" applyAlignment="1">
      <alignment horizontal="right" vertical="center" wrapText="1" indent="1"/>
    </xf>
    <xf numFmtId="166" fontId="12" fillId="5" borderId="1" xfId="0" applyNumberFormat="1" applyFont="1" applyFill="1" applyBorder="1" applyAlignment="1">
      <alignment horizontal="right" vertical="center" wrapText="1" indent="1"/>
    </xf>
    <xf numFmtId="44" fontId="9" fillId="0" borderId="1" xfId="1" applyFont="1" applyFill="1" applyBorder="1" applyAlignment="1">
      <alignment horizontal="right" vertical="center" wrapText="1" indent="1"/>
    </xf>
    <xf numFmtId="44" fontId="12" fillId="5" borderId="1" xfId="1" applyFont="1" applyFill="1" applyBorder="1" applyAlignment="1">
      <alignment horizontal="right" vertical="center" wrapText="1" indent="1"/>
    </xf>
    <xf numFmtId="164" fontId="12" fillId="3" borderId="1" xfId="0" applyNumberFormat="1" applyFont="1" applyFill="1" applyBorder="1" applyAlignment="1">
      <alignment horizontal="right" vertical="center" wrapText="1" indent="1"/>
    </xf>
    <xf numFmtId="44" fontId="14" fillId="0" borderId="1" xfId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6" borderId="0" xfId="0" applyFont="1" applyFill="1"/>
    <xf numFmtId="0" fontId="5" fillId="6" borderId="0" xfId="0" applyFont="1" applyFill="1"/>
    <xf numFmtId="0" fontId="21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4" fontId="5" fillId="0" borderId="1" xfId="0" applyNumberFormat="1" applyFont="1" applyFill="1" applyBorder="1" applyAlignment="1">
      <alignment vertical="center"/>
    </xf>
    <xf numFmtId="0" fontId="21" fillId="0" borderId="0" xfId="0" applyFont="1"/>
    <xf numFmtId="0" fontId="6" fillId="6" borderId="9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horizontal="right" vertical="center" wrapText="1"/>
    </xf>
    <xf numFmtId="44" fontId="7" fillId="5" borderId="1" xfId="0" applyNumberFormat="1" applyFont="1" applyFill="1" applyBorder="1" applyAlignment="1">
      <alignment horizontal="right" vertical="center" wrapText="1"/>
    </xf>
    <xf numFmtId="0" fontId="22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vertical="center" wrapText="1"/>
    </xf>
    <xf numFmtId="4" fontId="5" fillId="0" borderId="0" xfId="0" applyNumberFormat="1" applyFont="1"/>
    <xf numFmtId="0" fontId="21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5" fillId="0" borderId="0" xfId="0" applyFont="1" applyBorder="1"/>
    <xf numFmtId="164" fontId="7" fillId="5" borderId="2" xfId="0" applyNumberFormat="1" applyFont="1" applyFill="1" applyBorder="1" applyAlignment="1">
      <alignment horizontal="right" vertical="center" wrapText="1"/>
    </xf>
    <xf numFmtId="44" fontId="26" fillId="5" borderId="2" xfId="0" applyNumberFormat="1" applyFont="1" applyFill="1" applyBorder="1" applyAlignment="1">
      <alignment horizontal="right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 vertical="center"/>
    </xf>
    <xf numFmtId="4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 vertical="center" textRotation="180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0" applyNumberFormat="1" applyFont="1" applyBorder="1" applyAlignment="1">
      <alignment vertical="center"/>
    </xf>
    <xf numFmtId="4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4" fontId="5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44" fontId="26" fillId="7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27" fillId="7" borderId="1" xfId="0" applyFont="1" applyFill="1" applyBorder="1"/>
    <xf numFmtId="44" fontId="26" fillId="7" borderId="1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8" fontId="9" fillId="0" borderId="1" xfId="1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164" fontId="18" fillId="5" borderId="1" xfId="0" applyNumberFormat="1" applyFont="1" applyFill="1" applyBorder="1" applyAlignment="1">
      <alignment horizontal="right" vertical="center" inden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 wrapText="1" indent="1"/>
    </xf>
    <xf numFmtId="164" fontId="10" fillId="0" borderId="0" xfId="0" applyNumberFormat="1" applyFont="1" applyFill="1" applyAlignment="1">
      <alignment horizontal="right" vertical="center" indent="1"/>
    </xf>
    <xf numFmtId="164" fontId="9" fillId="0" borderId="0" xfId="0" applyNumberFormat="1" applyFont="1" applyFill="1" applyAlignment="1">
      <alignment horizontal="right" vertical="center" indent="1"/>
    </xf>
    <xf numFmtId="166" fontId="9" fillId="0" borderId="0" xfId="0" applyNumberFormat="1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right" vertical="center" indent="1"/>
    </xf>
    <xf numFmtId="44" fontId="9" fillId="0" borderId="0" xfId="0" applyNumberFormat="1" applyFont="1" applyFill="1" applyAlignment="1">
      <alignment vertical="center"/>
    </xf>
    <xf numFmtId="164" fontId="18" fillId="5" borderId="1" xfId="0" applyNumberFormat="1" applyFont="1" applyFill="1" applyBorder="1" applyAlignment="1">
      <alignment horizontal="right" vertical="center" wrapText="1" indent="1"/>
    </xf>
    <xf numFmtId="44" fontId="8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20" fillId="0" borderId="1" xfId="0" applyFont="1" applyBorder="1" applyAlignment="1">
      <alignment wrapText="1"/>
    </xf>
    <xf numFmtId="0" fontId="6" fillId="0" borderId="1" xfId="0" applyFont="1" applyBorder="1" applyAlignment="1">
      <alignment horizontal="right" vertical="center" wrapText="1"/>
    </xf>
    <xf numFmtId="44" fontId="5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8" fillId="6" borderId="6" xfId="0" applyFont="1" applyFill="1" applyBorder="1" applyAlignment="1">
      <alignment vertical="center" wrapText="1"/>
    </xf>
    <xf numFmtId="44" fontId="8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44" fontId="5" fillId="0" borderId="0" xfId="0" applyNumberFormat="1" applyFont="1" applyFill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28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4" fontId="5" fillId="0" borderId="4" xfId="0" applyNumberFormat="1" applyFont="1" applyFill="1" applyBorder="1" applyAlignment="1">
      <alignment vertical="center" wrapText="1"/>
    </xf>
    <xf numFmtId="16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2" fontId="5" fillId="0" borderId="0" xfId="0" applyNumberFormat="1" applyFont="1" applyFill="1"/>
    <xf numFmtId="0" fontId="5" fillId="0" borderId="6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4" fontId="14" fillId="0" borderId="1" xfId="8" applyFont="1" applyFill="1" applyBorder="1" applyAlignment="1">
      <alignment horizontal="right" vertical="center" wrapText="1" indent="1"/>
    </xf>
    <xf numFmtId="0" fontId="9" fillId="0" borderId="0" xfId="0" applyFont="1" applyFill="1" applyAlignment="1">
      <alignment vertical="center"/>
    </xf>
    <xf numFmtId="4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4" fontId="9" fillId="0" borderId="1" xfId="8" applyFont="1" applyFill="1" applyBorder="1" applyAlignment="1">
      <alignment horizontal="right" vertical="center" wrapText="1" indent="1"/>
    </xf>
    <xf numFmtId="44" fontId="14" fillId="0" borderId="1" xfId="8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0" fontId="29" fillId="6" borderId="1" xfId="4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44" fontId="14" fillId="0" borderId="1" xfId="10" applyFont="1" applyFill="1" applyBorder="1" applyAlignment="1">
      <alignment horizontal="right" vertical="center" wrapText="1" indent="1"/>
    </xf>
    <xf numFmtId="0" fontId="14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44" fontId="14" fillId="0" borderId="1" xfId="10" applyFont="1" applyFill="1" applyBorder="1" applyAlignment="1">
      <alignment horizontal="center" vertical="center" wrapText="1"/>
    </xf>
    <xf numFmtId="44" fontId="29" fillId="6" borderId="1" xfId="10" applyFont="1" applyFill="1" applyBorder="1" applyAlignment="1">
      <alignment horizontal="center" vertical="center" wrapText="1"/>
    </xf>
    <xf numFmtId="0" fontId="29" fillId="6" borderId="1" xfId="4" applyFont="1" applyFill="1" applyBorder="1" applyAlignment="1">
      <alignment horizontal="center" vertical="center" wrapText="1"/>
    </xf>
    <xf numFmtId="44" fontId="9" fillId="0" borderId="1" xfId="9" applyFont="1" applyFill="1" applyBorder="1" applyAlignment="1">
      <alignment horizontal="right" vertical="center" wrapText="1" indent="1"/>
    </xf>
    <xf numFmtId="0" fontId="9" fillId="0" borderId="1" xfId="4" applyFont="1" applyBorder="1" applyAlignment="1">
      <alignment vertical="center" wrapText="1"/>
    </xf>
    <xf numFmtId="8" fontId="14" fillId="0" borderId="1" xfId="9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/>
    </xf>
    <xf numFmtId="0" fontId="14" fillId="0" borderId="1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/>
    <xf numFmtId="0" fontId="5" fillId="0" borderId="0" xfId="0" applyFont="1" applyFill="1" applyAlignment="1">
      <alignment vertical="center" wrapText="1"/>
    </xf>
    <xf numFmtId="0" fontId="5" fillId="6" borderId="1" xfId="4" applyFont="1" applyFill="1" applyBorder="1" applyAlignment="1">
      <alignment horizontal="center" vertical="center"/>
    </xf>
    <xf numFmtId="0" fontId="5" fillId="6" borderId="1" xfId="4" applyFont="1" applyFill="1" applyBorder="1" applyAlignment="1">
      <alignment horizontal="left" vertical="center" wrapText="1"/>
    </xf>
    <xf numFmtId="44" fontId="8" fillId="0" borderId="1" xfId="4" applyNumberFormat="1" applyFont="1" applyFill="1" applyBorder="1" applyAlignment="1">
      <alignment horizontal="right" vertical="center"/>
    </xf>
    <xf numFmtId="8" fontId="8" fillId="0" borderId="1" xfId="4" applyNumberFormat="1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0" xfId="4" applyFont="1" applyAlignment="1">
      <alignment vertical="center" wrapText="1"/>
    </xf>
    <xf numFmtId="44" fontId="9" fillId="0" borderId="1" xfId="9" applyFont="1" applyFill="1" applyBorder="1" applyAlignment="1">
      <alignment horizontal="right" vertical="center" wrapText="1" indent="1"/>
    </xf>
    <xf numFmtId="0" fontId="5" fillId="0" borderId="1" xfId="4" applyFont="1" applyFill="1" applyBorder="1" applyAlignment="1">
      <alignment vertical="center"/>
    </xf>
    <xf numFmtId="44" fontId="5" fillId="0" borderId="1" xfId="4" applyNumberFormat="1" applyFont="1" applyFill="1" applyBorder="1" applyAlignment="1">
      <alignment vertical="center"/>
    </xf>
    <xf numFmtId="0" fontId="5" fillId="0" borderId="1" xfId="4" applyFont="1" applyBorder="1" applyAlignment="1">
      <alignment vertical="center"/>
    </xf>
    <xf numFmtId="164" fontId="5" fillId="0" borderId="1" xfId="4" applyNumberFormat="1" applyFont="1" applyFill="1" applyBorder="1" applyAlignment="1">
      <alignment vertical="center"/>
    </xf>
    <xf numFmtId="0" fontId="5" fillId="0" borderId="8" xfId="4" applyFont="1" applyFill="1" applyBorder="1" applyAlignment="1">
      <alignment horizontal="center" vertical="center"/>
    </xf>
    <xf numFmtId="44" fontId="5" fillId="0" borderId="1" xfId="4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64" fontId="9" fillId="0" borderId="1" xfId="0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" xfId="4" applyNumberFormat="1" applyFont="1" applyFill="1" applyBorder="1" applyAlignment="1">
      <alignment horizontal="center" vertical="center"/>
    </xf>
    <xf numFmtId="8" fontId="9" fillId="0" borderId="1" xfId="9" applyNumberFormat="1" applyFont="1" applyFill="1" applyBorder="1" applyAlignment="1">
      <alignment horizontal="right" vertical="center" wrapText="1" indent="1"/>
    </xf>
    <xf numFmtId="0" fontId="9" fillId="0" borderId="1" xfId="4" applyFont="1" applyBorder="1" applyAlignment="1">
      <alignment horizontal="center" vertical="center"/>
    </xf>
    <xf numFmtId="44" fontId="9" fillId="0" borderId="1" xfId="9" applyFont="1" applyBorder="1" applyAlignment="1">
      <alignment horizontal="right" vertical="center" indent="1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left" vertical="center" wrapText="1"/>
    </xf>
    <xf numFmtId="8" fontId="5" fillId="0" borderId="1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44" fontId="9" fillId="0" borderId="1" xfId="11" applyFont="1" applyFill="1" applyBorder="1" applyAlignment="1">
      <alignment horizontal="right" vertical="center" wrapText="1" indent="1"/>
    </xf>
    <xf numFmtId="8" fontId="9" fillId="0" borderId="1" xfId="11" applyNumberFormat="1" applyFont="1" applyFill="1" applyBorder="1" applyAlignment="1">
      <alignment horizontal="right" vertical="center" wrapText="1" inden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44" fontId="9" fillId="0" borderId="1" xfId="11" applyFont="1" applyFill="1" applyBorder="1" applyAlignment="1">
      <alignment horizontal="right" vertical="center" wrapText="1" indent="1"/>
    </xf>
    <xf numFmtId="44" fontId="5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5" fillId="0" borderId="1" xfId="4" quotePrefix="1" applyFont="1" applyFill="1" applyBorder="1" applyAlignment="1">
      <alignment horizontal="center" vertical="center" wrapText="1"/>
    </xf>
    <xf numFmtId="164" fontId="5" fillId="0" borderId="1" xfId="4" quotePrefix="1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14" fontId="5" fillId="0" borderId="1" xfId="4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4" quotePrefix="1" applyFont="1" applyFill="1" applyBorder="1" applyAlignment="1">
      <alignment horizontal="center" vertical="center"/>
    </xf>
    <xf numFmtId="49" fontId="5" fillId="0" borderId="1" xfId="4" quotePrefix="1" applyNumberFormat="1" applyFont="1" applyFill="1" applyBorder="1" applyAlignment="1">
      <alignment horizontal="center" vertical="center"/>
    </xf>
    <xf numFmtId="164" fontId="5" fillId="0" borderId="1" xfId="4" quotePrefix="1" applyNumberFormat="1" applyFont="1" applyFill="1" applyBorder="1" applyAlignment="1">
      <alignment horizontal="center" vertical="center"/>
    </xf>
    <xf numFmtId="0" fontId="31" fillId="0" borderId="0" xfId="12" applyFont="1" applyAlignment="1">
      <alignment horizontal="center" vertical="center"/>
    </xf>
    <xf numFmtId="0" fontId="32" fillId="0" borderId="1" xfId="12" applyFont="1" applyBorder="1" applyAlignment="1">
      <alignment horizontal="center" vertical="center" wrapText="1"/>
    </xf>
    <xf numFmtId="164" fontId="32" fillId="0" borderId="1" xfId="12" applyNumberFormat="1" applyFont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164" fontId="9" fillId="0" borderId="1" xfId="12" applyNumberFormat="1" applyFont="1" applyBorder="1" applyAlignment="1">
      <alignment horizontal="center" vertical="center" wrapText="1"/>
    </xf>
    <xf numFmtId="0" fontId="9" fillId="0" borderId="0" xfId="12" applyFont="1" applyAlignment="1">
      <alignment horizontal="center" vertical="center" wrapText="1"/>
    </xf>
    <xf numFmtId="49" fontId="9" fillId="0" borderId="1" xfId="12" applyNumberFormat="1" applyFont="1" applyBorder="1" applyAlignment="1">
      <alignment horizontal="center" vertical="center" wrapText="1"/>
    </xf>
    <xf numFmtId="49" fontId="9" fillId="0" borderId="0" xfId="12" applyNumberFormat="1" applyFont="1" applyAlignment="1">
      <alignment horizontal="center" vertical="center" wrapText="1"/>
    </xf>
    <xf numFmtId="164" fontId="9" fillId="0" borderId="0" xfId="12" applyNumberFormat="1" applyFont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164" fontId="11" fillId="0" borderId="1" xfId="12" applyNumberFormat="1" applyFont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49" fontId="14" fillId="0" borderId="1" xfId="12" applyNumberFormat="1" applyFont="1" applyBorder="1" applyAlignment="1">
      <alignment horizontal="center" vertical="center" wrapText="1"/>
    </xf>
    <xf numFmtId="164" fontId="14" fillId="0" borderId="1" xfId="12" applyNumberFormat="1" applyFont="1" applyBorder="1" applyAlignment="1">
      <alignment horizontal="center" vertical="center" wrapText="1"/>
    </xf>
    <xf numFmtId="0" fontId="14" fillId="0" borderId="0" xfId="12" applyFont="1" applyAlignment="1">
      <alignment horizontal="center" vertical="center" wrapText="1"/>
    </xf>
    <xf numFmtId="49" fontId="14" fillId="0" borderId="0" xfId="12" applyNumberFormat="1" applyFont="1" applyAlignment="1">
      <alignment horizontal="center" vertical="center" wrapText="1"/>
    </xf>
    <xf numFmtId="164" fontId="14" fillId="0" borderId="0" xfId="12" applyNumberFormat="1" applyFont="1" applyAlignment="1">
      <alignment horizontal="center" vertical="center" wrapText="1"/>
    </xf>
    <xf numFmtId="0" fontId="14" fillId="0" borderId="0" xfId="12" applyFont="1" applyAlignment="1">
      <alignment horizontal="center" vertical="center"/>
    </xf>
    <xf numFmtId="0" fontId="32" fillId="0" borderId="0" xfId="12" applyFont="1" applyAlignment="1">
      <alignment horizontal="center" vertical="center"/>
    </xf>
    <xf numFmtId="44" fontId="5" fillId="6" borderId="1" xfId="0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horizontal="right" vertical="center"/>
    </xf>
    <xf numFmtId="44" fontId="21" fillId="6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8" fontId="5" fillId="6" borderId="1" xfId="0" applyNumberFormat="1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 wrapText="1"/>
    </xf>
    <xf numFmtId="44" fontId="5" fillId="6" borderId="3" xfId="0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3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Fill="1" applyBorder="1" applyAlignment="1">
      <alignment horizontal="right" vertical="center" indent="1"/>
    </xf>
    <xf numFmtId="0" fontId="9" fillId="0" borderId="1" xfId="0" applyFont="1" applyBorder="1" applyAlignment="1">
      <alignment vertical="center" wrapText="1"/>
    </xf>
    <xf numFmtId="8" fontId="9" fillId="0" borderId="0" xfId="0" applyNumberFormat="1" applyFont="1" applyFill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19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20" fillId="0" borderId="5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2" fontId="5" fillId="6" borderId="3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44" fontId="5" fillId="6" borderId="3" xfId="0" applyNumberFormat="1" applyFont="1" applyFill="1" applyBorder="1" applyAlignment="1">
      <alignment horizontal="center" vertical="center"/>
    </xf>
    <xf numFmtId="44" fontId="5" fillId="6" borderId="2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30" fillId="2" borderId="1" xfId="0" applyNumberFormat="1" applyFont="1" applyFill="1" applyBorder="1" applyAlignment="1">
      <alignment horizontal="center" vertical="center" wrapText="1"/>
    </xf>
    <xf numFmtId="0" fontId="32" fillId="0" borderId="1" xfId="12" applyFont="1" applyBorder="1" applyAlignment="1">
      <alignment horizontal="center" vertical="center"/>
    </xf>
  </cellXfs>
  <cellStyles count="13">
    <cellStyle name="Excel Built-in Normal" xfId="3" xr:uid="{00000000-0005-0000-0000-000000000000}"/>
    <cellStyle name="Normalny" xfId="0" builtinId="0"/>
    <cellStyle name="Normalny 2" xfId="4" xr:uid="{4928D7AE-B39C-4B60-A76E-D699ABCCFBFE}"/>
    <cellStyle name="Normalny 3" xfId="12" xr:uid="{6CBBE20B-5C6D-45B7-87E6-4AF2309D3DDB}"/>
    <cellStyle name="Walutowy" xfId="1" builtinId="4"/>
    <cellStyle name="Walutowy 2" xfId="5" xr:uid="{60FAFE05-6670-4657-B09F-3442AB104FE2}"/>
    <cellStyle name="Walutowy 2 2" xfId="2" xr:uid="{00000000-0005-0000-0000-000003000000}"/>
    <cellStyle name="Walutowy 2 3" xfId="9" xr:uid="{5900F109-70D1-4DA1-B664-7F90EB908AE5}"/>
    <cellStyle name="Walutowy 3" xfId="6" xr:uid="{1F141B45-6C84-480F-AE7C-05F729244407}"/>
    <cellStyle name="Walutowy 3 2" xfId="10" xr:uid="{EE900755-E55C-455A-92D6-0850D1634C52}"/>
    <cellStyle name="Walutowy 4" xfId="7" xr:uid="{56834926-E93E-4D94-AC6F-CB738CAF22FC}"/>
    <cellStyle name="Walutowy 4 2" xfId="11" xr:uid="{247472BA-68DF-4F82-B290-0452162509EE}"/>
    <cellStyle name="Walutowy 5" xfId="8" xr:uid="{297E06D0-B68E-4A18-B246-DACE17C388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1000124</xdr:colOff>
      <xdr:row>60</xdr:row>
      <xdr:rowOff>11906</xdr:rowOff>
    </xdr:from>
    <xdr:to>
      <xdr:col>7</xdr:col>
      <xdr:colOff>11906</xdr:colOff>
      <xdr:row>60</xdr:row>
      <xdr:rowOff>11906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F149779B-03C7-4DEA-8719-623F8F1203E4}"/>
            </a:ext>
          </a:extLst>
        </xdr:cNvPr>
        <xdr:cNvCxnSpPr/>
      </xdr:nvCxnSpPr>
      <xdr:spPr>
        <a:xfrm flipH="1">
          <a:off x="7439024" y="25472231"/>
          <a:ext cx="24979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1000124</xdr:colOff>
      <xdr:row>60</xdr:row>
      <xdr:rowOff>11906</xdr:rowOff>
    </xdr:from>
    <xdr:to>
      <xdr:col>7</xdr:col>
      <xdr:colOff>11906</xdr:colOff>
      <xdr:row>60</xdr:row>
      <xdr:rowOff>11906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EDD2DF92-15D2-4FC3-A368-7C331F88A504}"/>
            </a:ext>
          </a:extLst>
        </xdr:cNvPr>
        <xdr:cNvCxnSpPr/>
      </xdr:nvCxnSpPr>
      <xdr:spPr>
        <a:xfrm flipH="1">
          <a:off x="7439024" y="26396156"/>
          <a:ext cx="24979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109"/>
  <sheetViews>
    <sheetView tabSelected="1" view="pageBreakPreview" zoomScale="80" zoomScaleNormal="80" zoomScaleSheetLayoutView="80" workbookViewId="0">
      <selection activeCell="H25" sqref="H25:H26"/>
    </sheetView>
  </sheetViews>
  <sheetFormatPr defaultColWidth="9.140625" defaultRowHeight="12.75"/>
  <cols>
    <col min="1" max="1" width="3.85546875" style="23" bestFit="1" customWidth="1"/>
    <col min="2" max="2" width="36.85546875" style="7" customWidth="1"/>
    <col min="3" max="3" width="15.28515625" style="24" customWidth="1"/>
    <col min="4" max="4" width="21" style="21" customWidth="1"/>
    <col min="5" max="5" width="19.5703125" style="25" customWidth="1"/>
    <col min="6" max="6" width="19.5703125" style="26" customWidth="1"/>
    <col min="7" max="7" width="32.7109375" style="23" customWidth="1"/>
    <col min="8" max="8" width="41" style="59" bestFit="1" customWidth="1"/>
    <col min="9" max="9" width="36.5703125" style="23" customWidth="1"/>
    <col min="10" max="10" width="16.5703125" style="2" customWidth="1"/>
    <col min="11" max="11" width="15" style="2" bestFit="1" customWidth="1"/>
    <col min="12" max="12" width="16.85546875" style="2" bestFit="1" customWidth="1"/>
    <col min="13" max="13" width="15.7109375" style="2" bestFit="1" customWidth="1"/>
    <col min="14" max="16384" width="9.140625" style="2"/>
  </cols>
  <sheetData>
    <row r="1" spans="1:13" s="8" customFormat="1">
      <c r="B1" s="19" t="s">
        <v>460</v>
      </c>
      <c r="C1" s="20"/>
      <c r="D1" s="20"/>
      <c r="E1" s="21"/>
      <c r="F1" s="22"/>
      <c r="G1" s="21"/>
      <c r="H1" s="7"/>
      <c r="I1" s="7"/>
      <c r="J1" s="7"/>
    </row>
    <row r="2" spans="1:13">
      <c r="H2" s="303"/>
      <c r="I2" s="303"/>
    </row>
    <row r="3" spans="1:13" s="27" customFormat="1" ht="24" customHeight="1">
      <c r="A3" s="304" t="s">
        <v>95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</row>
    <row r="4" spans="1:13" ht="66.75" customHeight="1">
      <c r="A4" s="28" t="s">
        <v>0</v>
      </c>
      <c r="B4" s="28" t="s">
        <v>11</v>
      </c>
      <c r="C4" s="28" t="s">
        <v>1</v>
      </c>
      <c r="D4" s="29" t="s">
        <v>9</v>
      </c>
      <c r="E4" s="30" t="s">
        <v>16</v>
      </c>
      <c r="F4" s="29" t="s">
        <v>17</v>
      </c>
      <c r="G4" s="28" t="s">
        <v>19</v>
      </c>
      <c r="H4" s="28" t="s">
        <v>18</v>
      </c>
      <c r="I4" s="28" t="s">
        <v>6</v>
      </c>
    </row>
    <row r="5" spans="1:13" ht="30.75" customHeight="1">
      <c r="A5" s="31" t="s">
        <v>8</v>
      </c>
      <c r="B5" s="282" t="s">
        <v>22</v>
      </c>
      <c r="C5" s="283"/>
      <c r="D5" s="283"/>
      <c r="E5" s="283"/>
      <c r="F5" s="283"/>
      <c r="G5" s="284"/>
      <c r="H5" s="32"/>
      <c r="I5" s="33"/>
      <c r="J5" s="34"/>
    </row>
    <row r="6" spans="1:13" s="36" customFormat="1" ht="30.75" customHeight="1">
      <c r="A6" s="312">
        <v>1</v>
      </c>
      <c r="B6" s="314" t="s">
        <v>514</v>
      </c>
      <c r="C6" s="312"/>
      <c r="D6" s="319"/>
      <c r="E6" s="258">
        <v>3000000</v>
      </c>
      <c r="F6" s="312"/>
      <c r="G6" s="308" t="s">
        <v>515</v>
      </c>
      <c r="H6" s="308" t="s">
        <v>177</v>
      </c>
      <c r="I6" s="310" t="s">
        <v>516</v>
      </c>
      <c r="J6" s="35"/>
    </row>
    <row r="7" spans="1:13" s="36" customFormat="1" ht="26.25" customHeight="1">
      <c r="A7" s="313"/>
      <c r="B7" s="315"/>
      <c r="C7" s="313"/>
      <c r="D7" s="320"/>
      <c r="E7" s="258">
        <v>677500</v>
      </c>
      <c r="F7" s="313"/>
      <c r="G7" s="309"/>
      <c r="H7" s="309"/>
      <c r="I7" s="311"/>
      <c r="J7" s="37"/>
    </row>
    <row r="8" spans="1:13" s="36" customFormat="1" ht="26.25" customHeight="1">
      <c r="A8" s="259">
        <v>2</v>
      </c>
      <c r="B8" s="260" t="s">
        <v>181</v>
      </c>
      <c r="C8" s="120">
        <v>2020</v>
      </c>
      <c r="D8" s="258"/>
      <c r="E8" s="258">
        <v>80000</v>
      </c>
      <c r="F8" s="261"/>
      <c r="G8" s="262"/>
      <c r="H8" s="260"/>
      <c r="I8" s="263" t="s">
        <v>182</v>
      </c>
      <c r="J8" s="37"/>
    </row>
    <row r="9" spans="1:13" s="36" customFormat="1" ht="30.75" customHeight="1">
      <c r="A9" s="259">
        <v>3</v>
      </c>
      <c r="B9" s="260" t="s">
        <v>517</v>
      </c>
      <c r="C9" s="120"/>
      <c r="D9" s="264"/>
      <c r="E9" s="258">
        <v>200000</v>
      </c>
      <c r="F9" s="120"/>
      <c r="G9" s="263"/>
      <c r="H9" s="260" t="s">
        <v>37</v>
      </c>
      <c r="I9" s="262"/>
    </row>
    <row r="10" spans="1:13" s="36" customFormat="1" ht="30.75" customHeight="1">
      <c r="A10" s="259">
        <v>4</v>
      </c>
      <c r="B10" s="260" t="s">
        <v>518</v>
      </c>
      <c r="C10" s="120"/>
      <c r="D10" s="264"/>
      <c r="E10" s="258">
        <v>150000</v>
      </c>
      <c r="F10" s="120"/>
      <c r="G10" s="263"/>
      <c r="H10" s="260" t="s">
        <v>37</v>
      </c>
      <c r="I10" s="262"/>
    </row>
    <row r="11" spans="1:13" s="36" customFormat="1" ht="30.75" customHeight="1">
      <c r="A11" s="259">
        <v>5</v>
      </c>
      <c r="B11" s="260" t="s">
        <v>519</v>
      </c>
      <c r="C11" s="120"/>
      <c r="D11" s="264"/>
      <c r="E11" s="258">
        <v>150000</v>
      </c>
      <c r="F11" s="120"/>
      <c r="G11" s="263"/>
      <c r="H11" s="260" t="s">
        <v>71</v>
      </c>
      <c r="I11" s="262"/>
    </row>
    <row r="12" spans="1:13" s="36" customFormat="1" ht="30.75" customHeight="1">
      <c r="A12" s="259">
        <v>6</v>
      </c>
      <c r="B12" s="260" t="s">
        <v>520</v>
      </c>
      <c r="C12" s="120"/>
      <c r="D12" s="264"/>
      <c r="E12" s="258">
        <v>120000</v>
      </c>
      <c r="F12" s="120"/>
      <c r="G12" s="263"/>
      <c r="H12" s="260" t="s">
        <v>38</v>
      </c>
      <c r="I12" s="262"/>
    </row>
    <row r="13" spans="1:13" s="36" customFormat="1" ht="30.75" customHeight="1">
      <c r="A13" s="259">
        <v>7</v>
      </c>
      <c r="B13" s="260" t="s">
        <v>521</v>
      </c>
      <c r="C13" s="120"/>
      <c r="D13" s="264"/>
      <c r="E13" s="258">
        <v>200000</v>
      </c>
      <c r="F13" s="120">
        <v>92.56</v>
      </c>
      <c r="G13" s="263"/>
      <c r="H13" s="260" t="s">
        <v>38</v>
      </c>
      <c r="I13" s="262"/>
    </row>
    <row r="14" spans="1:13" s="36" customFormat="1" ht="30.75" customHeight="1">
      <c r="A14" s="259">
        <v>8</v>
      </c>
      <c r="B14" s="260" t="s">
        <v>522</v>
      </c>
      <c r="C14" s="120"/>
      <c r="D14" s="264"/>
      <c r="E14" s="258">
        <v>120000</v>
      </c>
      <c r="F14" s="120"/>
      <c r="G14" s="263"/>
      <c r="H14" s="260" t="s">
        <v>36</v>
      </c>
      <c r="I14" s="262"/>
    </row>
    <row r="15" spans="1:13" s="36" customFormat="1" ht="30.75" customHeight="1">
      <c r="A15" s="259">
        <v>9</v>
      </c>
      <c r="B15" s="260" t="s">
        <v>112</v>
      </c>
      <c r="C15" s="120">
        <v>1930</v>
      </c>
      <c r="D15" s="258"/>
      <c r="E15" s="258">
        <v>100000</v>
      </c>
      <c r="F15" s="120">
        <v>77.400000000000006</v>
      </c>
      <c r="G15" s="263"/>
      <c r="H15" s="260" t="s">
        <v>552</v>
      </c>
      <c r="I15" s="262"/>
    </row>
    <row r="16" spans="1:13" s="36" customFormat="1" ht="30.75" customHeight="1">
      <c r="A16" s="259">
        <v>10</v>
      </c>
      <c r="B16" s="260" t="s">
        <v>113</v>
      </c>
      <c r="C16" s="120"/>
      <c r="D16" s="258"/>
      <c r="E16" s="258">
        <v>50000</v>
      </c>
      <c r="F16" s="120">
        <v>45</v>
      </c>
      <c r="G16" s="263"/>
      <c r="H16" s="260" t="s">
        <v>39</v>
      </c>
      <c r="I16" s="262"/>
    </row>
    <row r="17" spans="1:10" s="36" customFormat="1" ht="30.75" customHeight="1">
      <c r="A17" s="259">
        <v>11</v>
      </c>
      <c r="B17" s="260" t="s">
        <v>523</v>
      </c>
      <c r="C17" s="120"/>
      <c r="D17" s="258"/>
      <c r="E17" s="258">
        <v>100000</v>
      </c>
      <c r="F17" s="120">
        <v>50</v>
      </c>
      <c r="G17" s="263"/>
      <c r="H17" s="260" t="s">
        <v>40</v>
      </c>
      <c r="I17" s="262"/>
    </row>
    <row r="18" spans="1:10" s="36" customFormat="1" ht="30.75" customHeight="1">
      <c r="A18" s="259">
        <v>12</v>
      </c>
      <c r="B18" s="260" t="s">
        <v>524</v>
      </c>
      <c r="C18" s="120">
        <v>1919</v>
      </c>
      <c r="D18" s="258"/>
      <c r="E18" s="258">
        <v>200000</v>
      </c>
      <c r="F18" s="120"/>
      <c r="G18" s="263"/>
      <c r="H18" s="260" t="s">
        <v>525</v>
      </c>
      <c r="I18" s="262"/>
    </row>
    <row r="19" spans="1:10" s="36" customFormat="1" ht="45.75" customHeight="1">
      <c r="A19" s="259">
        <v>13</v>
      </c>
      <c r="B19" s="260" t="s">
        <v>526</v>
      </c>
      <c r="C19" s="120"/>
      <c r="D19" s="258"/>
      <c r="E19" s="258">
        <v>300000</v>
      </c>
      <c r="F19" s="120">
        <v>494</v>
      </c>
      <c r="G19" s="263"/>
      <c r="H19" s="260" t="s">
        <v>41</v>
      </c>
      <c r="I19" s="262"/>
    </row>
    <row r="20" spans="1:10" s="36" customFormat="1" ht="30.75" customHeight="1">
      <c r="A20" s="259">
        <v>14</v>
      </c>
      <c r="B20" s="260" t="s">
        <v>114</v>
      </c>
      <c r="C20" s="120"/>
      <c r="D20" s="258"/>
      <c r="E20" s="258">
        <v>200000</v>
      </c>
      <c r="F20" s="120">
        <v>133</v>
      </c>
      <c r="G20" s="263"/>
      <c r="H20" s="260" t="s">
        <v>41</v>
      </c>
      <c r="I20" s="262"/>
    </row>
    <row r="21" spans="1:10" s="36" customFormat="1" ht="30.75" customHeight="1">
      <c r="A21" s="259">
        <v>15</v>
      </c>
      <c r="B21" s="260" t="s">
        <v>527</v>
      </c>
      <c r="C21" s="120">
        <v>1956</v>
      </c>
      <c r="D21" s="258"/>
      <c r="E21" s="258">
        <v>500000</v>
      </c>
      <c r="F21" s="120"/>
      <c r="G21" s="263"/>
      <c r="H21" s="260" t="s">
        <v>39</v>
      </c>
      <c r="I21" s="262"/>
    </row>
    <row r="22" spans="1:10" s="36" customFormat="1" ht="30.75" customHeight="1">
      <c r="A22" s="259">
        <v>16</v>
      </c>
      <c r="B22" s="260" t="s">
        <v>528</v>
      </c>
      <c r="C22" s="120">
        <v>1977</v>
      </c>
      <c r="D22" s="258"/>
      <c r="E22" s="258">
        <v>200000</v>
      </c>
      <c r="F22" s="120"/>
      <c r="G22" s="263"/>
      <c r="H22" s="260" t="s">
        <v>42</v>
      </c>
      <c r="I22" s="262"/>
    </row>
    <row r="23" spans="1:10" s="36" customFormat="1" ht="30.75" customHeight="1">
      <c r="A23" s="259">
        <v>17</v>
      </c>
      <c r="B23" s="260" t="s">
        <v>529</v>
      </c>
      <c r="C23" s="120">
        <v>1992</v>
      </c>
      <c r="D23" s="258"/>
      <c r="E23" s="258">
        <v>40000</v>
      </c>
      <c r="F23" s="120"/>
      <c r="G23" s="263"/>
      <c r="H23" s="260" t="s">
        <v>122</v>
      </c>
      <c r="I23" s="262"/>
    </row>
    <row r="24" spans="1:10" s="36" customFormat="1" ht="30.75" customHeight="1">
      <c r="A24" s="259">
        <v>18</v>
      </c>
      <c r="B24" s="260" t="s">
        <v>75</v>
      </c>
      <c r="C24" s="120"/>
      <c r="D24" s="258"/>
      <c r="E24" s="258">
        <v>15000</v>
      </c>
      <c r="F24" s="120"/>
      <c r="G24" s="263"/>
      <c r="H24" s="260" t="s">
        <v>123</v>
      </c>
      <c r="I24" s="262"/>
    </row>
    <row r="25" spans="1:10" s="36" customFormat="1" ht="30.75" customHeight="1">
      <c r="A25" s="312">
        <v>19</v>
      </c>
      <c r="B25" s="314" t="s">
        <v>530</v>
      </c>
      <c r="C25" s="312"/>
      <c r="D25" s="319"/>
      <c r="E25" s="258">
        <v>170000</v>
      </c>
      <c r="F25" s="312"/>
      <c r="G25" s="312"/>
      <c r="H25" s="314" t="s">
        <v>178</v>
      </c>
      <c r="I25" s="316"/>
      <c r="J25" s="35"/>
    </row>
    <row r="26" spans="1:10" s="36" customFormat="1" ht="32.25" customHeight="1">
      <c r="A26" s="313"/>
      <c r="B26" s="315"/>
      <c r="C26" s="313"/>
      <c r="D26" s="320"/>
      <c r="E26" s="258">
        <v>1640800</v>
      </c>
      <c r="F26" s="313"/>
      <c r="G26" s="313"/>
      <c r="H26" s="315"/>
      <c r="I26" s="317"/>
      <c r="J26" s="37"/>
    </row>
    <row r="27" spans="1:10" s="36" customFormat="1" ht="30.75" customHeight="1">
      <c r="A27" s="120">
        <v>20</v>
      </c>
      <c r="B27" s="260" t="s">
        <v>531</v>
      </c>
      <c r="C27" s="120"/>
      <c r="D27" s="258"/>
      <c r="E27" s="258">
        <v>200000</v>
      </c>
      <c r="F27" s="120"/>
      <c r="G27" s="263"/>
      <c r="H27" s="260" t="s">
        <v>36</v>
      </c>
      <c r="I27" s="262"/>
    </row>
    <row r="28" spans="1:10" s="36" customFormat="1" ht="30.75" customHeight="1">
      <c r="A28" s="120">
        <v>21</v>
      </c>
      <c r="B28" s="260" t="s">
        <v>532</v>
      </c>
      <c r="C28" s="120"/>
      <c r="D28" s="258"/>
      <c r="E28" s="258">
        <v>200000</v>
      </c>
      <c r="F28" s="120"/>
      <c r="G28" s="263"/>
      <c r="H28" s="260" t="s">
        <v>36</v>
      </c>
      <c r="I28" s="262"/>
    </row>
    <row r="29" spans="1:10" s="36" customFormat="1" ht="30.75" customHeight="1">
      <c r="A29" s="120">
        <v>22</v>
      </c>
      <c r="B29" s="260" t="s">
        <v>533</v>
      </c>
      <c r="C29" s="120"/>
      <c r="D29" s="265"/>
      <c r="E29" s="258">
        <v>200000</v>
      </c>
      <c r="F29" s="120"/>
      <c r="G29" s="263"/>
      <c r="H29" s="260" t="s">
        <v>36</v>
      </c>
      <c r="I29" s="262"/>
    </row>
    <row r="30" spans="1:10" s="36" customFormat="1" ht="30.75" customHeight="1">
      <c r="A30" s="120">
        <v>23</v>
      </c>
      <c r="B30" s="260" t="s">
        <v>534</v>
      </c>
      <c r="C30" s="120"/>
      <c r="D30" s="258"/>
      <c r="E30" s="258">
        <v>200000</v>
      </c>
      <c r="F30" s="120"/>
      <c r="G30" s="263"/>
      <c r="H30" s="260" t="s">
        <v>36</v>
      </c>
      <c r="I30" s="262"/>
    </row>
    <row r="31" spans="1:10" s="36" customFormat="1" ht="30.75" customHeight="1">
      <c r="A31" s="120">
        <v>24</v>
      </c>
      <c r="B31" s="260" t="s">
        <v>535</v>
      </c>
      <c r="C31" s="120"/>
      <c r="D31" s="258"/>
      <c r="E31" s="258">
        <v>200000</v>
      </c>
      <c r="F31" s="120"/>
      <c r="G31" s="263"/>
      <c r="H31" s="260" t="s">
        <v>36</v>
      </c>
      <c r="I31" s="262"/>
    </row>
    <row r="32" spans="1:10" s="36" customFormat="1" ht="30.75" customHeight="1">
      <c r="A32" s="120">
        <v>25</v>
      </c>
      <c r="B32" s="260" t="s">
        <v>34</v>
      </c>
      <c r="C32" s="120"/>
      <c r="D32" s="258"/>
      <c r="E32" s="258">
        <v>150000</v>
      </c>
      <c r="F32" s="120"/>
      <c r="G32" s="263"/>
      <c r="H32" s="260" t="s">
        <v>115</v>
      </c>
      <c r="I32" s="262"/>
    </row>
    <row r="33" spans="1:10" s="36" customFormat="1" ht="30.75" customHeight="1">
      <c r="A33" s="120">
        <v>26</v>
      </c>
      <c r="B33" s="260" t="s">
        <v>73</v>
      </c>
      <c r="C33" s="120"/>
      <c r="D33" s="258"/>
      <c r="E33" s="258">
        <v>40000</v>
      </c>
      <c r="F33" s="120"/>
      <c r="G33" s="263"/>
      <c r="H33" s="260" t="s">
        <v>115</v>
      </c>
      <c r="I33" s="262"/>
    </row>
    <row r="34" spans="1:10" s="36" customFormat="1" ht="30.75" customHeight="1">
      <c r="A34" s="120">
        <v>28</v>
      </c>
      <c r="B34" s="260" t="s">
        <v>116</v>
      </c>
      <c r="C34" s="120">
        <v>1803</v>
      </c>
      <c r="D34" s="258"/>
      <c r="E34" s="258">
        <v>2000000</v>
      </c>
      <c r="F34" s="120">
        <v>687</v>
      </c>
      <c r="G34" s="263"/>
      <c r="H34" s="260" t="s">
        <v>124</v>
      </c>
      <c r="I34" s="263" t="s">
        <v>179</v>
      </c>
    </row>
    <row r="35" spans="1:10" s="36" customFormat="1" ht="30.75" customHeight="1">
      <c r="A35" s="312">
        <v>29</v>
      </c>
      <c r="B35" s="314" t="s">
        <v>74</v>
      </c>
      <c r="C35" s="312">
        <v>2002</v>
      </c>
      <c r="D35" s="258">
        <v>352000</v>
      </c>
      <c r="E35" s="319"/>
      <c r="F35" s="312"/>
      <c r="G35" s="312"/>
      <c r="H35" s="308" t="s">
        <v>43</v>
      </c>
      <c r="I35" s="316"/>
    </row>
    <row r="36" spans="1:10" s="36" customFormat="1" ht="30.75" customHeight="1">
      <c r="A36" s="313"/>
      <c r="B36" s="315"/>
      <c r="C36" s="313"/>
      <c r="D36" s="258">
        <v>8200</v>
      </c>
      <c r="E36" s="320"/>
      <c r="F36" s="313"/>
      <c r="G36" s="313"/>
      <c r="H36" s="309"/>
      <c r="I36" s="317"/>
      <c r="J36" s="37"/>
    </row>
    <row r="37" spans="1:10" ht="30.75" customHeight="1">
      <c r="A37" s="225">
        <v>30</v>
      </c>
      <c r="B37" s="266" t="s">
        <v>35</v>
      </c>
      <c r="C37" s="225"/>
      <c r="D37" s="267"/>
      <c r="E37" s="267">
        <v>25000</v>
      </c>
      <c r="F37" s="225"/>
      <c r="G37" s="118"/>
      <c r="H37" s="266" t="s">
        <v>36</v>
      </c>
      <c r="I37" s="268"/>
    </row>
    <row r="38" spans="1:10" ht="30.75" customHeight="1">
      <c r="A38" s="225">
        <v>31</v>
      </c>
      <c r="B38" s="266" t="s">
        <v>536</v>
      </c>
      <c r="C38" s="225" t="s">
        <v>44</v>
      </c>
      <c r="D38" s="267"/>
      <c r="E38" s="267">
        <v>50000</v>
      </c>
      <c r="F38" s="225">
        <v>45</v>
      </c>
      <c r="G38" s="118"/>
      <c r="H38" s="266" t="s">
        <v>125</v>
      </c>
      <c r="I38" s="268"/>
    </row>
    <row r="39" spans="1:10" ht="30.75" customHeight="1">
      <c r="A39" s="225">
        <v>32</v>
      </c>
      <c r="B39" s="266" t="s">
        <v>45</v>
      </c>
      <c r="C39" s="225"/>
      <c r="D39" s="267"/>
      <c r="E39" s="267">
        <v>70000</v>
      </c>
      <c r="F39" s="225"/>
      <c r="G39" s="118"/>
      <c r="H39" s="266" t="s">
        <v>37</v>
      </c>
      <c r="I39" s="268"/>
    </row>
    <row r="40" spans="1:10" ht="30.75" customHeight="1">
      <c r="A40" s="225">
        <v>33</v>
      </c>
      <c r="B40" s="266" t="s">
        <v>72</v>
      </c>
      <c r="C40" s="225"/>
      <c r="D40" s="267"/>
      <c r="E40" s="267">
        <v>120000</v>
      </c>
      <c r="F40" s="225">
        <v>114.52</v>
      </c>
      <c r="G40" s="118"/>
      <c r="H40" s="266" t="s">
        <v>36</v>
      </c>
      <c r="I40" s="268"/>
    </row>
    <row r="41" spans="1:10" ht="30.75" customHeight="1">
      <c r="A41" s="225">
        <v>34</v>
      </c>
      <c r="B41" s="266" t="s">
        <v>537</v>
      </c>
      <c r="C41" s="225"/>
      <c r="D41" s="267"/>
      <c r="E41" s="267">
        <v>289007.96999999997</v>
      </c>
      <c r="F41" s="225"/>
      <c r="G41" s="118"/>
      <c r="H41" s="266" t="s">
        <v>36</v>
      </c>
      <c r="I41" s="268"/>
    </row>
    <row r="42" spans="1:10" ht="30.75" customHeight="1">
      <c r="A42" s="225">
        <v>35</v>
      </c>
      <c r="B42" s="266" t="s">
        <v>538</v>
      </c>
      <c r="C42" s="225"/>
      <c r="D42" s="267"/>
      <c r="E42" s="267">
        <v>10000</v>
      </c>
      <c r="F42" s="225"/>
      <c r="G42" s="118"/>
      <c r="H42" s="266" t="s">
        <v>36</v>
      </c>
      <c r="I42" s="268"/>
    </row>
    <row r="43" spans="1:10" ht="30.75" customHeight="1">
      <c r="A43" s="225">
        <v>36</v>
      </c>
      <c r="B43" s="266" t="s">
        <v>539</v>
      </c>
      <c r="C43" s="225"/>
      <c r="D43" s="267"/>
      <c r="E43" s="267">
        <v>500000</v>
      </c>
      <c r="F43" s="225"/>
      <c r="G43" s="118"/>
      <c r="H43" s="266" t="s">
        <v>36</v>
      </c>
      <c r="I43" s="268"/>
    </row>
    <row r="44" spans="1:10" ht="30.75" customHeight="1">
      <c r="A44" s="225">
        <v>37</v>
      </c>
      <c r="B44" s="266" t="s">
        <v>540</v>
      </c>
      <c r="C44" s="225"/>
      <c r="D44" s="267"/>
      <c r="E44" s="267">
        <v>200000</v>
      </c>
      <c r="F44" s="225"/>
      <c r="G44" s="118"/>
      <c r="H44" s="266"/>
      <c r="I44" s="268"/>
    </row>
    <row r="45" spans="1:10" ht="30.75" customHeight="1">
      <c r="A45" s="225">
        <v>38</v>
      </c>
      <c r="B45" s="266" t="s">
        <v>541</v>
      </c>
      <c r="C45" s="225"/>
      <c r="D45" s="267"/>
      <c r="E45" s="267">
        <v>400000</v>
      </c>
      <c r="F45" s="225"/>
      <c r="G45" s="118"/>
      <c r="H45" s="266"/>
      <c r="I45" s="268"/>
    </row>
    <row r="46" spans="1:10" ht="30.75" customHeight="1">
      <c r="A46" s="225">
        <v>39</v>
      </c>
      <c r="B46" s="266" t="s">
        <v>542</v>
      </c>
      <c r="C46" s="225"/>
      <c r="D46" s="267"/>
      <c r="E46" s="267">
        <v>400000</v>
      </c>
      <c r="F46" s="225"/>
      <c r="G46" s="118"/>
      <c r="H46" s="266"/>
      <c r="I46" s="268"/>
    </row>
    <row r="47" spans="1:10" ht="30.75" customHeight="1">
      <c r="A47" s="225">
        <v>40</v>
      </c>
      <c r="B47" s="266" t="s">
        <v>543</v>
      </c>
      <c r="C47" s="225"/>
      <c r="D47" s="267"/>
      <c r="E47" s="267">
        <v>500000</v>
      </c>
      <c r="F47" s="225"/>
      <c r="G47" s="118"/>
      <c r="H47" s="266"/>
      <c r="I47" s="268"/>
    </row>
    <row r="48" spans="1:10" ht="30.75" customHeight="1">
      <c r="A48" s="225">
        <v>41</v>
      </c>
      <c r="B48" s="266" t="s">
        <v>544</v>
      </c>
      <c r="C48" s="225"/>
      <c r="D48" s="267"/>
      <c r="E48" s="267">
        <v>500000</v>
      </c>
      <c r="F48" s="225"/>
      <c r="G48" s="118"/>
      <c r="H48" s="266"/>
      <c r="I48" s="268"/>
    </row>
    <row r="49" spans="1:13" ht="30.75" customHeight="1">
      <c r="A49" s="225">
        <v>42</v>
      </c>
      <c r="B49" s="266" t="s">
        <v>545</v>
      </c>
      <c r="C49" s="225"/>
      <c r="D49" s="267"/>
      <c r="E49" s="267">
        <v>300000</v>
      </c>
      <c r="F49" s="225"/>
      <c r="G49" s="118"/>
      <c r="H49" s="266"/>
      <c r="I49" s="268"/>
    </row>
    <row r="50" spans="1:13" ht="30.75" customHeight="1">
      <c r="A50" s="225">
        <v>43</v>
      </c>
      <c r="B50" s="266" t="s">
        <v>546</v>
      </c>
      <c r="C50" s="225"/>
      <c r="D50" s="267"/>
      <c r="E50" s="267">
        <v>400000</v>
      </c>
      <c r="F50" s="225"/>
      <c r="G50" s="118"/>
      <c r="H50" s="266"/>
      <c r="I50" s="268"/>
    </row>
    <row r="51" spans="1:13" ht="30.75" customHeight="1">
      <c r="A51" s="225">
        <v>44</v>
      </c>
      <c r="B51" s="266" t="s">
        <v>547</v>
      </c>
      <c r="C51" s="225"/>
      <c r="D51" s="267"/>
      <c r="E51" s="267">
        <v>400000</v>
      </c>
      <c r="F51" s="225"/>
      <c r="G51" s="118"/>
      <c r="H51" s="266"/>
      <c r="I51" s="268"/>
    </row>
    <row r="52" spans="1:13" ht="30.75" customHeight="1">
      <c r="A52" s="225">
        <v>45</v>
      </c>
      <c r="B52" s="266" t="s">
        <v>548</v>
      </c>
      <c r="C52" s="225"/>
      <c r="D52" s="267"/>
      <c r="E52" s="267">
        <v>400000</v>
      </c>
      <c r="F52" s="225"/>
      <c r="G52" s="118"/>
      <c r="H52" s="266"/>
      <c r="I52" s="268"/>
    </row>
    <row r="53" spans="1:13" ht="30.75" customHeight="1">
      <c r="A53" s="225">
        <v>46</v>
      </c>
      <c r="B53" s="266" t="s">
        <v>549</v>
      </c>
      <c r="C53" s="225"/>
      <c r="D53" s="267"/>
      <c r="E53" s="267">
        <v>400000</v>
      </c>
      <c r="F53" s="225"/>
      <c r="G53" s="118"/>
      <c r="H53" s="266"/>
      <c r="I53" s="268"/>
    </row>
    <row r="54" spans="1:13" s="41" customFormat="1" ht="42.75" customHeight="1">
      <c r="A54" s="225">
        <v>47</v>
      </c>
      <c r="B54" s="266" t="s">
        <v>77</v>
      </c>
      <c r="C54" s="225"/>
      <c r="D54" s="267"/>
      <c r="E54" s="267">
        <v>14000</v>
      </c>
      <c r="F54" s="225"/>
      <c r="G54" s="118"/>
      <c r="H54" s="266"/>
      <c r="I54" s="118" t="s">
        <v>78</v>
      </c>
    </row>
    <row r="55" spans="1:13" s="36" customFormat="1" ht="91.5" customHeight="1">
      <c r="A55" s="120">
        <v>48</v>
      </c>
      <c r="B55" s="260" t="s">
        <v>160</v>
      </c>
      <c r="C55" s="120">
        <v>2015</v>
      </c>
      <c r="D55" s="258"/>
      <c r="E55" s="269">
        <v>300000</v>
      </c>
      <c r="F55" s="120"/>
      <c r="G55" s="263"/>
      <c r="H55" s="260"/>
      <c r="I55" s="263"/>
    </row>
    <row r="56" spans="1:13" s="36" customFormat="1" ht="79.5" customHeight="1">
      <c r="A56" s="120">
        <v>49</v>
      </c>
      <c r="B56" s="260" t="s">
        <v>550</v>
      </c>
      <c r="C56" s="120">
        <v>2015</v>
      </c>
      <c r="D56" s="258"/>
      <c r="E56" s="258">
        <v>5075146.79</v>
      </c>
      <c r="F56" s="120"/>
      <c r="G56" s="263"/>
      <c r="H56" s="260"/>
      <c r="I56" s="263"/>
    </row>
    <row r="57" spans="1:13" s="36" customFormat="1" ht="42.75" customHeight="1">
      <c r="A57" s="120">
        <v>50</v>
      </c>
      <c r="B57" s="260" t="s">
        <v>96</v>
      </c>
      <c r="C57" s="120"/>
      <c r="D57" s="258"/>
      <c r="E57" s="258">
        <v>150000</v>
      </c>
      <c r="F57" s="120"/>
      <c r="G57" s="263"/>
      <c r="H57" s="260"/>
      <c r="I57" s="263"/>
      <c r="J57" s="42"/>
    </row>
    <row r="58" spans="1:13" s="36" customFormat="1" ht="42.75" customHeight="1">
      <c r="A58" s="120">
        <v>51</v>
      </c>
      <c r="B58" s="260" t="s">
        <v>136</v>
      </c>
      <c r="C58" s="120">
        <v>2018</v>
      </c>
      <c r="D58" s="258"/>
      <c r="E58" s="258">
        <v>100000</v>
      </c>
      <c r="F58" s="120">
        <v>42</v>
      </c>
      <c r="G58" s="263"/>
      <c r="H58" s="260" t="s">
        <v>157</v>
      </c>
      <c r="I58" s="263" t="s">
        <v>158</v>
      </c>
      <c r="J58" s="43"/>
    </row>
    <row r="59" spans="1:13" s="36" customFormat="1" ht="42.75" customHeight="1">
      <c r="A59" s="120">
        <v>52</v>
      </c>
      <c r="B59" s="260" t="s">
        <v>136</v>
      </c>
      <c r="C59" s="120">
        <v>2018</v>
      </c>
      <c r="D59" s="258"/>
      <c r="E59" s="258">
        <v>100000</v>
      </c>
      <c r="F59" s="120">
        <v>36</v>
      </c>
      <c r="G59" s="263"/>
      <c r="H59" s="260" t="s">
        <v>157</v>
      </c>
      <c r="I59" s="263" t="s">
        <v>137</v>
      </c>
      <c r="J59" s="43"/>
    </row>
    <row r="60" spans="1:13" s="36" customFormat="1" ht="42.75" customHeight="1">
      <c r="A60" s="120">
        <v>53</v>
      </c>
      <c r="B60" s="260" t="s">
        <v>136</v>
      </c>
      <c r="C60" s="120">
        <v>2019</v>
      </c>
      <c r="D60" s="258"/>
      <c r="E60" s="258">
        <v>100000</v>
      </c>
      <c r="F60" s="120">
        <v>42</v>
      </c>
      <c r="G60" s="270"/>
      <c r="H60" s="260" t="s">
        <v>157</v>
      </c>
      <c r="I60" s="263" t="s">
        <v>180</v>
      </c>
      <c r="J60" s="43"/>
    </row>
    <row r="61" spans="1:13" s="36" customFormat="1" ht="90" customHeight="1">
      <c r="A61" s="271">
        <v>54</v>
      </c>
      <c r="B61" s="272" t="s">
        <v>551</v>
      </c>
      <c r="C61" s="271" t="s">
        <v>161</v>
      </c>
      <c r="D61" s="273"/>
      <c r="E61" s="273">
        <v>600000</v>
      </c>
      <c r="F61" s="274" t="s">
        <v>163</v>
      </c>
      <c r="G61" s="275"/>
      <c r="H61" s="272" t="s">
        <v>164</v>
      </c>
      <c r="I61" s="276" t="s">
        <v>162</v>
      </c>
      <c r="J61" s="43"/>
      <c r="L61" s="162"/>
    </row>
    <row r="62" spans="1:13" ht="17.25" customHeight="1">
      <c r="A62" s="297" t="s">
        <v>7</v>
      </c>
      <c r="B62" s="318"/>
      <c r="C62" s="299"/>
      <c r="D62" s="44">
        <f>SUM(D35:D61)</f>
        <v>360200</v>
      </c>
      <c r="E62" s="45">
        <f>SUM(E6:E61)</f>
        <v>22806454.760000002</v>
      </c>
      <c r="F62" s="46"/>
      <c r="G62" s="46"/>
      <c r="H62" s="46"/>
      <c r="I62" s="46"/>
      <c r="K62" s="50">
        <f>D62+E62</f>
        <v>23166654.760000002</v>
      </c>
      <c r="L62" s="187"/>
    </row>
    <row r="63" spans="1:13" ht="31.5" customHeight="1">
      <c r="A63" s="102" t="s">
        <v>23</v>
      </c>
      <c r="B63" s="282" t="s">
        <v>24</v>
      </c>
      <c r="C63" s="283"/>
      <c r="D63" s="283"/>
      <c r="E63" s="283"/>
      <c r="F63" s="283"/>
      <c r="G63" s="284"/>
      <c r="H63" s="32"/>
      <c r="I63" s="33"/>
      <c r="J63" s="34"/>
      <c r="L63" s="162"/>
      <c r="M63" s="48"/>
    </row>
    <row r="64" spans="1:13" ht="39.75" customHeight="1">
      <c r="A64" s="287">
        <v>1</v>
      </c>
      <c r="B64" s="288" t="s">
        <v>46</v>
      </c>
      <c r="C64" s="292" t="s">
        <v>48</v>
      </c>
      <c r="D64" s="293"/>
      <c r="E64" s="133">
        <v>800000</v>
      </c>
      <c r="F64" s="290">
        <v>334.26</v>
      </c>
      <c r="G64" s="295" t="s">
        <v>47</v>
      </c>
      <c r="H64" s="295" t="s">
        <v>50</v>
      </c>
      <c r="I64" s="285" t="s">
        <v>49</v>
      </c>
      <c r="L64" s="162"/>
    </row>
    <row r="65" spans="1:13" ht="39.75" customHeight="1">
      <c r="A65" s="287"/>
      <c r="B65" s="289"/>
      <c r="C65" s="292"/>
      <c r="D65" s="294"/>
      <c r="E65" s="133">
        <v>318812.3</v>
      </c>
      <c r="F65" s="291"/>
      <c r="G65" s="296"/>
      <c r="H65" s="296"/>
      <c r="I65" s="286"/>
      <c r="J65" s="49"/>
      <c r="L65" s="162"/>
    </row>
    <row r="66" spans="1:13" ht="16.5" customHeight="1">
      <c r="A66" s="297" t="s">
        <v>7</v>
      </c>
      <c r="B66" s="298"/>
      <c r="C66" s="299"/>
      <c r="D66" s="44"/>
      <c r="E66" s="45">
        <f>SUM(E64:E65)</f>
        <v>1118812.3</v>
      </c>
      <c r="F66" s="29"/>
      <c r="G66" s="46"/>
      <c r="H66" s="46"/>
      <c r="I66" s="47"/>
      <c r="L66" s="125"/>
    </row>
    <row r="67" spans="1:13" ht="30.75" customHeight="1">
      <c r="A67" s="31" t="s">
        <v>25</v>
      </c>
      <c r="B67" s="282" t="s">
        <v>26</v>
      </c>
      <c r="C67" s="283"/>
      <c r="D67" s="283"/>
      <c r="E67" s="283"/>
      <c r="F67" s="283"/>
      <c r="G67" s="284"/>
      <c r="H67" s="32"/>
      <c r="I67" s="33"/>
      <c r="J67" s="34"/>
      <c r="L67" s="162"/>
    </row>
    <row r="68" spans="1:13" ht="45" customHeight="1">
      <c r="A68" s="124">
        <v>1</v>
      </c>
      <c r="B68" s="146" t="s">
        <v>52</v>
      </c>
      <c r="C68" s="124"/>
      <c r="D68" s="146"/>
      <c r="E68" s="145"/>
      <c r="F68" s="124">
        <v>160</v>
      </c>
      <c r="G68" s="146" t="s">
        <v>197</v>
      </c>
      <c r="H68" s="137" t="s">
        <v>198</v>
      </c>
      <c r="I68" s="137" t="s">
        <v>53</v>
      </c>
      <c r="L68" s="187"/>
    </row>
    <row r="69" spans="1:13" ht="30.75" customHeight="1">
      <c r="A69" s="114" t="s">
        <v>80</v>
      </c>
      <c r="B69" s="300" t="s">
        <v>84</v>
      </c>
      <c r="C69" s="301"/>
      <c r="D69" s="301"/>
      <c r="E69" s="301"/>
      <c r="F69" s="301"/>
      <c r="G69" s="302"/>
      <c r="H69" s="115"/>
      <c r="I69" s="115"/>
      <c r="L69" s="50"/>
    </row>
    <row r="70" spans="1:13" ht="31.5" customHeight="1">
      <c r="A70" s="113">
        <v>1</v>
      </c>
      <c r="B70" s="108" t="s">
        <v>83</v>
      </c>
      <c r="C70" s="109"/>
      <c r="D70" s="108"/>
      <c r="E70" s="110"/>
      <c r="F70" s="113">
        <v>66</v>
      </c>
      <c r="G70" s="108" t="s">
        <v>199</v>
      </c>
      <c r="H70" s="111" t="s">
        <v>198</v>
      </c>
      <c r="I70" s="111" t="s">
        <v>82</v>
      </c>
      <c r="L70" s="50"/>
    </row>
    <row r="71" spans="1:13" ht="30.75" customHeight="1">
      <c r="A71" s="114" t="s">
        <v>81</v>
      </c>
      <c r="B71" s="300" t="s">
        <v>85</v>
      </c>
      <c r="C71" s="301"/>
      <c r="D71" s="301"/>
      <c r="E71" s="301"/>
      <c r="F71" s="301"/>
      <c r="G71" s="302"/>
      <c r="H71" s="115"/>
      <c r="I71" s="115"/>
      <c r="L71" s="50"/>
    </row>
    <row r="72" spans="1:13" ht="30.75" customHeight="1">
      <c r="A72" s="113">
        <v>1</v>
      </c>
      <c r="B72" s="108" t="s">
        <v>87</v>
      </c>
      <c r="C72" s="109"/>
      <c r="D72" s="108"/>
      <c r="E72" s="110"/>
      <c r="F72" s="113">
        <v>79</v>
      </c>
      <c r="G72" s="108" t="s">
        <v>200</v>
      </c>
      <c r="H72" s="111" t="s">
        <v>198</v>
      </c>
      <c r="I72" s="111" t="s">
        <v>86</v>
      </c>
      <c r="L72" s="50"/>
    </row>
    <row r="73" spans="1:13" ht="16.5" customHeight="1">
      <c r="A73" s="297" t="s">
        <v>7</v>
      </c>
      <c r="B73" s="298"/>
      <c r="C73" s="299"/>
      <c r="D73" s="44"/>
      <c r="E73" s="45">
        <v>0</v>
      </c>
      <c r="F73" s="29"/>
      <c r="G73" s="46"/>
      <c r="H73" s="46"/>
      <c r="I73" s="47"/>
    </row>
    <row r="74" spans="1:13" ht="31.5" customHeight="1">
      <c r="A74" s="31" t="s">
        <v>27</v>
      </c>
      <c r="B74" s="305" t="s">
        <v>127</v>
      </c>
      <c r="C74" s="306"/>
      <c r="D74" s="306"/>
      <c r="E74" s="306"/>
      <c r="F74" s="306"/>
      <c r="G74" s="307"/>
      <c r="H74" s="105"/>
      <c r="I74" s="106"/>
      <c r="J74" s="34"/>
    </row>
    <row r="75" spans="1:13" s="162" customFormat="1" ht="31.5" customHeight="1">
      <c r="A75" s="123">
        <v>1</v>
      </c>
      <c r="B75" s="146" t="s">
        <v>54</v>
      </c>
      <c r="C75" s="123">
        <v>1970</v>
      </c>
      <c r="D75" s="40"/>
      <c r="E75" s="40">
        <v>5284804</v>
      </c>
      <c r="F75" s="123">
        <v>1527.4</v>
      </c>
      <c r="G75" s="146" t="s">
        <v>55</v>
      </c>
      <c r="H75" s="146" t="s">
        <v>37</v>
      </c>
      <c r="I75" s="39" t="s">
        <v>56</v>
      </c>
      <c r="J75" s="184"/>
      <c r="K75" s="186"/>
      <c r="L75" s="184"/>
      <c r="M75" s="202"/>
    </row>
    <row r="76" spans="1:13" s="162" customFormat="1" ht="31.5" customHeight="1">
      <c r="A76" s="123">
        <v>2</v>
      </c>
      <c r="B76" s="39" t="s">
        <v>57</v>
      </c>
      <c r="C76" s="123">
        <v>2002</v>
      </c>
      <c r="D76" s="40"/>
      <c r="E76" s="40">
        <v>3030095</v>
      </c>
      <c r="F76" s="123">
        <v>875.75</v>
      </c>
      <c r="G76" s="146" t="s">
        <v>58</v>
      </c>
      <c r="H76" s="146" t="s">
        <v>37</v>
      </c>
      <c r="I76" s="39" t="s">
        <v>56</v>
      </c>
      <c r="J76" s="184"/>
      <c r="K76" s="186"/>
      <c r="L76" s="184"/>
      <c r="M76" s="202"/>
    </row>
    <row r="77" spans="1:13" s="162" customFormat="1" ht="31.5" customHeight="1">
      <c r="A77" s="123">
        <v>3</v>
      </c>
      <c r="B77" s="39" t="s">
        <v>145</v>
      </c>
      <c r="C77" s="123">
        <v>2006</v>
      </c>
      <c r="D77" s="40"/>
      <c r="E77" s="119">
        <v>2100000</v>
      </c>
      <c r="F77" s="123">
        <v>466</v>
      </c>
      <c r="G77" s="39" t="s">
        <v>51</v>
      </c>
      <c r="H77" s="188" t="s">
        <v>37</v>
      </c>
      <c r="I77" s="39" t="s">
        <v>65</v>
      </c>
      <c r="J77" s="184"/>
      <c r="K77" s="186"/>
      <c r="L77" s="184"/>
      <c r="M77" s="202"/>
    </row>
    <row r="78" spans="1:13" ht="16.5" customHeight="1">
      <c r="A78" s="297" t="s">
        <v>7</v>
      </c>
      <c r="B78" s="298"/>
      <c r="C78" s="299"/>
      <c r="D78" s="52"/>
      <c r="E78" s="53">
        <f>SUM(E75:E77)</f>
        <v>10414899</v>
      </c>
      <c r="F78" s="54"/>
      <c r="G78" s="55"/>
      <c r="H78" s="55"/>
      <c r="I78" s="56"/>
      <c r="L78" s="125"/>
    </row>
    <row r="79" spans="1:13" ht="30.75" customHeight="1">
      <c r="A79" s="57" t="s">
        <v>28</v>
      </c>
      <c r="B79" s="282" t="s">
        <v>76</v>
      </c>
      <c r="C79" s="283"/>
      <c r="D79" s="283"/>
      <c r="E79" s="283"/>
      <c r="F79" s="283"/>
      <c r="G79" s="284"/>
      <c r="H79" s="32"/>
      <c r="I79" s="33"/>
      <c r="J79" s="34"/>
      <c r="L79" s="136"/>
    </row>
    <row r="80" spans="1:13" ht="30.75" customHeight="1">
      <c r="A80" s="200">
        <v>1</v>
      </c>
      <c r="B80" s="196" t="s">
        <v>59</v>
      </c>
      <c r="C80" s="193">
        <v>2001</v>
      </c>
      <c r="D80" s="197"/>
      <c r="E80" s="199">
        <v>2990000</v>
      </c>
      <c r="F80" s="193">
        <v>777.98</v>
      </c>
      <c r="G80" s="198" t="s">
        <v>60</v>
      </c>
      <c r="H80" s="194" t="s">
        <v>62</v>
      </c>
      <c r="I80" s="198" t="s">
        <v>61</v>
      </c>
      <c r="L80" s="162"/>
    </row>
    <row r="81" spans="1:12" ht="16.5" customHeight="1">
      <c r="A81" s="297" t="s">
        <v>7</v>
      </c>
      <c r="B81" s="298"/>
      <c r="C81" s="299"/>
      <c r="D81" s="44"/>
      <c r="E81" s="44">
        <f>SUM(E80)</f>
        <v>2990000</v>
      </c>
      <c r="F81" s="29"/>
      <c r="G81" s="46"/>
      <c r="H81" s="46"/>
      <c r="I81" s="47"/>
      <c r="L81" s="125"/>
    </row>
    <row r="82" spans="1:12" ht="30.75" customHeight="1">
      <c r="A82" s="31" t="s">
        <v>29</v>
      </c>
      <c r="B82" s="282" t="s">
        <v>150</v>
      </c>
      <c r="C82" s="283"/>
      <c r="D82" s="283"/>
      <c r="E82" s="283"/>
      <c r="F82" s="283"/>
      <c r="G82" s="284"/>
      <c r="H82" s="32"/>
      <c r="I82" s="33"/>
      <c r="J82" s="34"/>
      <c r="L82" s="162"/>
    </row>
    <row r="83" spans="1:12" s="162" customFormat="1" ht="66.75" customHeight="1">
      <c r="A83" s="103">
        <v>1</v>
      </c>
      <c r="B83" s="39" t="s">
        <v>64</v>
      </c>
      <c r="C83" s="123">
        <v>1986</v>
      </c>
      <c r="D83" s="40"/>
      <c r="E83" s="119">
        <v>3000000</v>
      </c>
      <c r="F83" s="123">
        <v>1684.55</v>
      </c>
      <c r="G83" s="39" t="s">
        <v>201</v>
      </c>
      <c r="H83" s="188" t="s">
        <v>63</v>
      </c>
      <c r="I83" s="39" t="s">
        <v>202</v>
      </c>
    </row>
    <row r="84" spans="1:12">
      <c r="A84" s="297" t="s">
        <v>7</v>
      </c>
      <c r="B84" s="298"/>
      <c r="C84" s="299"/>
      <c r="D84" s="44"/>
      <c r="E84" s="45">
        <f>SUM(E83)</f>
        <v>3000000</v>
      </c>
      <c r="F84" s="29"/>
      <c r="G84" s="46"/>
      <c r="H84" s="46"/>
      <c r="I84" s="47"/>
      <c r="L84" s="125"/>
    </row>
    <row r="85" spans="1:12" ht="30.75" customHeight="1">
      <c r="A85" s="58" t="s">
        <v>30</v>
      </c>
      <c r="B85" s="282" t="s">
        <v>31</v>
      </c>
      <c r="C85" s="283"/>
      <c r="D85" s="283"/>
      <c r="E85" s="283"/>
      <c r="F85" s="283"/>
      <c r="G85" s="284"/>
      <c r="H85" s="32"/>
      <c r="I85" s="33"/>
      <c r="J85" s="34"/>
      <c r="L85" s="162"/>
    </row>
    <row r="86" spans="1:12" s="162" customFormat="1" ht="30.75" customHeight="1">
      <c r="A86" s="103">
        <v>1</v>
      </c>
      <c r="B86" s="39" t="s">
        <v>57</v>
      </c>
      <c r="C86" s="123" t="s">
        <v>66</v>
      </c>
      <c r="D86" s="40"/>
      <c r="E86" s="221">
        <v>2000000</v>
      </c>
      <c r="F86" s="222">
        <v>524</v>
      </c>
      <c r="G86" s="146" t="s">
        <v>69</v>
      </c>
      <c r="H86" s="146" t="s">
        <v>67</v>
      </c>
      <c r="I86" s="137" t="s">
        <v>68</v>
      </c>
    </row>
    <row r="87" spans="1:12" ht="16.5" customHeight="1">
      <c r="A87" s="297" t="s">
        <v>7</v>
      </c>
      <c r="B87" s="298"/>
      <c r="C87" s="299"/>
      <c r="D87" s="44"/>
      <c r="E87" s="45">
        <f>SUM(E86)</f>
        <v>2000000</v>
      </c>
      <c r="F87" s="29"/>
      <c r="G87" s="46"/>
      <c r="H87" s="46"/>
      <c r="I87" s="47"/>
      <c r="L87" s="125"/>
    </row>
    <row r="88" spans="1:12" ht="30.75" customHeight="1">
      <c r="A88" s="58" t="s">
        <v>159</v>
      </c>
      <c r="B88" s="282" t="s">
        <v>94</v>
      </c>
      <c r="C88" s="283"/>
      <c r="D88" s="283"/>
      <c r="E88" s="283"/>
      <c r="F88" s="283"/>
      <c r="G88" s="284"/>
      <c r="H88" s="32"/>
      <c r="I88" s="33"/>
      <c r="J88" s="34"/>
      <c r="L88" s="162"/>
    </row>
    <row r="89" spans="1:12" ht="30.75" customHeight="1">
      <c r="A89" s="168">
        <v>1</v>
      </c>
      <c r="B89" s="108" t="s">
        <v>87</v>
      </c>
      <c r="C89" s="109"/>
      <c r="D89" s="108"/>
      <c r="E89" s="110"/>
      <c r="F89" s="9"/>
      <c r="G89" s="108"/>
      <c r="H89" s="111"/>
      <c r="I89" s="111"/>
      <c r="L89" s="50"/>
    </row>
    <row r="91" spans="1:12">
      <c r="L91" s="60"/>
    </row>
    <row r="92" spans="1:12">
      <c r="D92" s="61"/>
      <c r="E92" s="62"/>
      <c r="F92" s="63"/>
      <c r="L92" s="60"/>
    </row>
    <row r="93" spans="1:12">
      <c r="E93" s="25">
        <f>SUM(E87,E84,E81,E78,E66,D62:E62)</f>
        <v>42690366.060000002</v>
      </c>
      <c r="L93" s="60"/>
    </row>
    <row r="108" spans="1:9" ht="48" customHeight="1">
      <c r="A108" s="64"/>
      <c r="B108" s="65"/>
      <c r="C108" s="66"/>
      <c r="D108" s="67"/>
      <c r="E108" s="68"/>
      <c r="F108" s="66"/>
      <c r="G108" s="6"/>
      <c r="H108" s="69"/>
      <c r="I108" s="51"/>
    </row>
    <row r="109" spans="1:9" ht="12.75" customHeight="1"/>
  </sheetData>
  <mergeCells count="51">
    <mergeCell ref="F35:F36"/>
    <mergeCell ref="A6:A7"/>
    <mergeCell ref="B6:B7"/>
    <mergeCell ref="C6:C7"/>
    <mergeCell ref="D6:D7"/>
    <mergeCell ref="F6:F7"/>
    <mergeCell ref="A25:A26"/>
    <mergeCell ref="B25:B26"/>
    <mergeCell ref="C25:C26"/>
    <mergeCell ref="D25:D26"/>
    <mergeCell ref="F25:F26"/>
    <mergeCell ref="A62:C62"/>
    <mergeCell ref="A35:A36"/>
    <mergeCell ref="B35:B36"/>
    <mergeCell ref="C35:C36"/>
    <mergeCell ref="E35:E36"/>
    <mergeCell ref="H25:H26"/>
    <mergeCell ref="I25:I26"/>
    <mergeCell ref="G35:G36"/>
    <mergeCell ref="H35:H36"/>
    <mergeCell ref="I35:I36"/>
    <mergeCell ref="B88:G88"/>
    <mergeCell ref="H2:I2"/>
    <mergeCell ref="B5:G5"/>
    <mergeCell ref="A81:C81"/>
    <mergeCell ref="A84:C84"/>
    <mergeCell ref="A87:C87"/>
    <mergeCell ref="B79:G79"/>
    <mergeCell ref="B82:G82"/>
    <mergeCell ref="B85:G85"/>
    <mergeCell ref="B67:G67"/>
    <mergeCell ref="A3:M3"/>
    <mergeCell ref="B74:G74"/>
    <mergeCell ref="G6:G7"/>
    <mergeCell ref="H6:H7"/>
    <mergeCell ref="I6:I7"/>
    <mergeCell ref="G25:G26"/>
    <mergeCell ref="A66:C66"/>
    <mergeCell ref="A73:C73"/>
    <mergeCell ref="A78:C78"/>
    <mergeCell ref="B69:G69"/>
    <mergeCell ref="B71:G71"/>
    <mergeCell ref="B63:G63"/>
    <mergeCell ref="I64:I65"/>
    <mergeCell ref="A64:A65"/>
    <mergeCell ref="B64:B65"/>
    <mergeCell ref="F64:F65"/>
    <mergeCell ref="C64:C65"/>
    <mergeCell ref="D64:D65"/>
    <mergeCell ref="G64:G65"/>
    <mergeCell ref="H64:H65"/>
  </mergeCells>
  <phoneticPr fontId="0" type="noConversion"/>
  <printOptions horizontalCentered="1"/>
  <pageMargins left="0.23622047244094491" right="0.59055118110236227" top="1.0629921259842521" bottom="0.19685039370078741" header="0.70866141732283472" footer="0.43307086614173229"/>
  <pageSetup paperSize="9" scale="62" fitToHeight="6" orientation="landscape" r:id="rId1"/>
  <headerFooter alignWithMargins="0">
    <oddHeader>&amp;R&amp;"Arial,Pogrubiony"&amp;12&amp;UZałącznik nr 1
&amp;"Arial,Pogrubiona kursywa"&amp;UWykaz budynków i budowli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2"/>
  <sheetViews>
    <sheetView zoomScale="110" zoomScaleNormal="110" zoomScalePageLayoutView="120" workbookViewId="0">
      <selection activeCell="C19" sqref="C19"/>
    </sheetView>
  </sheetViews>
  <sheetFormatPr defaultColWidth="9.140625" defaultRowHeight="12.75"/>
  <cols>
    <col min="1" max="1" width="9.140625" style="2" customWidth="1"/>
    <col min="2" max="2" width="33.7109375" style="2" customWidth="1"/>
    <col min="3" max="3" width="22.85546875" style="2" customWidth="1"/>
    <col min="4" max="4" width="18.7109375" style="2" customWidth="1"/>
    <col min="5" max="8" width="18.140625" style="2" customWidth="1"/>
    <col min="9" max="16384" width="9.140625" style="2"/>
  </cols>
  <sheetData>
    <row r="1" spans="1:15" s="3" customFormat="1" ht="29.25" customHeight="1">
      <c r="B1" s="4"/>
      <c r="C1" s="321" t="s">
        <v>461</v>
      </c>
      <c r="D1" s="321"/>
      <c r="E1" s="5"/>
      <c r="F1" s="5"/>
      <c r="H1" s="5"/>
      <c r="I1" s="5"/>
      <c r="J1" s="5"/>
      <c r="K1" s="70"/>
      <c r="O1" s="71"/>
    </row>
    <row r="3" spans="1:15" ht="41.25" customHeight="1">
      <c r="A3" s="72" t="s">
        <v>5</v>
      </c>
      <c r="B3" s="73" t="s">
        <v>13</v>
      </c>
      <c r="C3" s="74" t="s">
        <v>14</v>
      </c>
      <c r="D3" s="74" t="s">
        <v>15</v>
      </c>
    </row>
    <row r="4" spans="1:15" s="36" customFormat="1" ht="29.25" customHeight="1">
      <c r="A4" s="75">
        <v>1</v>
      </c>
      <c r="B4" s="185" t="s">
        <v>21</v>
      </c>
      <c r="C4" s="155">
        <f>2254202.9+217591.58+10371.08+34784.6</f>
        <v>2516950.16</v>
      </c>
      <c r="D4" s="101">
        <v>0</v>
      </c>
      <c r="E4" s="125"/>
      <c r="F4" s="23"/>
      <c r="G4" s="23"/>
    </row>
    <row r="5" spans="1:15" s="36" customFormat="1" ht="29.25" customHeight="1">
      <c r="A5" s="138">
        <v>2</v>
      </c>
      <c r="B5" s="140" t="s">
        <v>24</v>
      </c>
      <c r="C5" s="139">
        <v>239927.15</v>
      </c>
      <c r="D5" s="139">
        <v>0</v>
      </c>
      <c r="E5" s="125"/>
      <c r="F5" s="23"/>
      <c r="G5" s="23"/>
    </row>
    <row r="6" spans="1:15" s="36" customFormat="1" ht="29.25" customHeight="1">
      <c r="A6" s="154">
        <v>3</v>
      </c>
      <c r="B6" s="156" t="s">
        <v>26</v>
      </c>
      <c r="C6" s="155">
        <v>78266.740000000005</v>
      </c>
      <c r="D6" s="155">
        <v>289044.47999999998</v>
      </c>
      <c r="E6" s="125"/>
      <c r="F6" s="125"/>
      <c r="G6" s="23"/>
    </row>
    <row r="7" spans="1:15" s="36" customFormat="1" ht="29.25" customHeight="1">
      <c r="A7" s="154" t="s">
        <v>90</v>
      </c>
      <c r="B7" s="156" t="s">
        <v>84</v>
      </c>
      <c r="C7" s="155">
        <v>40773.03</v>
      </c>
      <c r="D7" s="155">
        <v>47529.34</v>
      </c>
      <c r="E7" s="125"/>
      <c r="F7" s="125"/>
      <c r="G7" s="23"/>
    </row>
    <row r="8" spans="1:15" s="36" customFormat="1" ht="29.25" customHeight="1">
      <c r="A8" s="154" t="s">
        <v>91</v>
      </c>
      <c r="B8" s="156" t="s">
        <v>85</v>
      </c>
      <c r="C8" s="155">
        <v>51238.189999999995</v>
      </c>
      <c r="D8" s="155">
        <v>66705.45</v>
      </c>
      <c r="E8" s="125"/>
      <c r="F8" s="125"/>
      <c r="G8" s="23"/>
    </row>
    <row r="9" spans="1:15" s="36" customFormat="1" ht="29.25" customHeight="1">
      <c r="A9" s="38">
        <v>4</v>
      </c>
      <c r="B9" s="112" t="s">
        <v>128</v>
      </c>
      <c r="C9" s="116">
        <f>380182.58+7809+1700+79460.43+39420.8+20372.2</f>
        <v>528945.01</v>
      </c>
      <c r="D9" s="116">
        <v>39522.980000000003</v>
      </c>
      <c r="E9" s="125"/>
      <c r="F9" s="125"/>
      <c r="G9" s="23"/>
    </row>
    <row r="10" spans="1:15" s="36" customFormat="1" ht="29.25" customHeight="1">
      <c r="A10" s="38"/>
      <c r="B10" s="158" t="s">
        <v>129</v>
      </c>
      <c r="C10" s="116">
        <v>43741.74</v>
      </c>
      <c r="D10" s="116" t="s">
        <v>130</v>
      </c>
      <c r="E10" s="125"/>
      <c r="F10" s="23"/>
      <c r="G10" s="23"/>
    </row>
    <row r="11" spans="1:15" s="76" customFormat="1" ht="29.25" customHeight="1">
      <c r="A11" s="189">
        <v>5</v>
      </c>
      <c r="B11" s="190" t="s">
        <v>76</v>
      </c>
      <c r="C11" s="192">
        <f>338820.8+11837.72</f>
        <v>350658.51999999996</v>
      </c>
      <c r="D11" s="191">
        <v>57606.11</v>
      </c>
      <c r="E11" s="125"/>
      <c r="F11" s="125"/>
      <c r="G11" s="126"/>
    </row>
    <row r="12" spans="1:15" s="36" customFormat="1" ht="29.25" customHeight="1">
      <c r="A12" s="120">
        <v>6</v>
      </c>
      <c r="B12" s="212" t="s">
        <v>150</v>
      </c>
      <c r="C12" s="213">
        <v>436474.87</v>
      </c>
      <c r="D12" s="213">
        <v>87880.72</v>
      </c>
      <c r="E12" s="125"/>
      <c r="F12" s="125"/>
      <c r="G12" s="23"/>
    </row>
    <row r="13" spans="1:15" s="162" customFormat="1" ht="29.25" customHeight="1">
      <c r="A13" s="123">
        <v>7</v>
      </c>
      <c r="B13" s="112" t="s">
        <v>31</v>
      </c>
      <c r="C13" s="116">
        <f>144585.94+2405+4315.4+2708+549+5182.11+1366.53+29558.72+14593+23992.3</f>
        <v>229255.99999999997</v>
      </c>
      <c r="D13" s="116">
        <v>16734.22</v>
      </c>
      <c r="E13" s="125"/>
      <c r="F13" s="125"/>
    </row>
    <row r="14" spans="1:15" s="36" customFormat="1" ht="29.25" customHeight="1">
      <c r="A14" s="38">
        <v>8</v>
      </c>
      <c r="B14" s="185" t="s">
        <v>93</v>
      </c>
      <c r="C14" s="201">
        <v>60645.15</v>
      </c>
      <c r="D14" s="107">
        <v>0</v>
      </c>
      <c r="E14" s="125"/>
      <c r="F14" s="23"/>
      <c r="G14" s="23"/>
    </row>
    <row r="15" spans="1:15" ht="29.25" customHeight="1">
      <c r="A15" s="77"/>
      <c r="B15" s="72" t="s">
        <v>7</v>
      </c>
      <c r="C15" s="78">
        <f>SUM(C4:C14)</f>
        <v>4576876.5600000005</v>
      </c>
      <c r="D15" s="78">
        <f>SUM(D4:D14)</f>
        <v>605023.29999999993</v>
      </c>
      <c r="E15" s="23"/>
      <c r="F15" s="23"/>
      <c r="G15" s="23"/>
    </row>
    <row r="16" spans="1:15">
      <c r="D16" s="1"/>
    </row>
    <row r="32" ht="45" customHeight="1"/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F149"/>
  <sheetViews>
    <sheetView view="pageBreakPreview" topLeftCell="A121" zoomScaleNormal="100" zoomScaleSheetLayoutView="100" workbookViewId="0">
      <selection activeCell="E143" sqref="E143"/>
    </sheetView>
  </sheetViews>
  <sheetFormatPr defaultColWidth="9.140625" defaultRowHeight="12.75"/>
  <cols>
    <col min="1" max="1" width="5" style="87" customWidth="1"/>
    <col min="2" max="2" width="48.42578125" style="84" customWidth="1"/>
    <col min="3" max="3" width="17.140625" style="87" customWidth="1"/>
    <col min="4" max="4" width="19.85546875" style="93" customWidth="1"/>
    <col min="5" max="5" width="17.42578125" style="81" customWidth="1"/>
    <col min="6" max="6" width="13.85546875" style="81" bestFit="1" customWidth="1"/>
    <col min="7" max="16384" width="9.140625" style="81"/>
  </cols>
  <sheetData>
    <row r="1" spans="1:4" ht="25.5" customHeight="1">
      <c r="A1" s="81"/>
      <c r="C1" s="327" t="s">
        <v>462</v>
      </c>
      <c r="D1" s="327"/>
    </row>
    <row r="2" spans="1:4" ht="13.5" customHeight="1">
      <c r="A2" s="81"/>
      <c r="C2" s="85"/>
      <c r="D2" s="91"/>
    </row>
    <row r="3" spans="1:4">
      <c r="A3" s="86"/>
      <c r="D3" s="92" t="s">
        <v>10</v>
      </c>
    </row>
    <row r="4" spans="1:4">
      <c r="A4" s="86"/>
      <c r="D4" s="92"/>
    </row>
    <row r="5" spans="1:4">
      <c r="A5" s="79" t="s">
        <v>0</v>
      </c>
      <c r="B5" s="10" t="s">
        <v>3</v>
      </c>
      <c r="C5" s="79" t="s">
        <v>4</v>
      </c>
      <c r="D5" s="13" t="s">
        <v>2</v>
      </c>
    </row>
    <row r="6" spans="1:4" ht="20.100000000000001" customHeight="1">
      <c r="A6" s="324" t="s">
        <v>70</v>
      </c>
      <c r="B6" s="324"/>
      <c r="C6" s="324"/>
      <c r="D6" s="324"/>
    </row>
    <row r="7" spans="1:4" ht="20.100000000000001" customHeight="1">
      <c r="A7" s="277">
        <v>1</v>
      </c>
      <c r="B7" s="280" t="s">
        <v>117</v>
      </c>
      <c r="C7" s="278">
        <v>2016</v>
      </c>
      <c r="D7" s="18">
        <v>4950</v>
      </c>
    </row>
    <row r="8" spans="1:4" ht="20.100000000000001" customHeight="1">
      <c r="A8" s="277">
        <f t="shared" ref="A8:A28" si="0">A7+1</f>
        <v>2</v>
      </c>
      <c r="B8" s="280" t="s">
        <v>97</v>
      </c>
      <c r="C8" s="278">
        <v>2016</v>
      </c>
      <c r="D8" s="18">
        <v>769.98</v>
      </c>
    </row>
    <row r="9" spans="1:4" ht="20.100000000000001" customHeight="1">
      <c r="A9" s="277">
        <f t="shared" si="0"/>
        <v>3</v>
      </c>
      <c r="B9" s="280" t="s">
        <v>118</v>
      </c>
      <c r="C9" s="278">
        <v>2016</v>
      </c>
      <c r="D9" s="18">
        <v>3110</v>
      </c>
    </row>
    <row r="10" spans="1:4" ht="20.100000000000001" customHeight="1">
      <c r="A10" s="277">
        <f t="shared" si="0"/>
        <v>4</v>
      </c>
      <c r="B10" s="280" t="s">
        <v>119</v>
      </c>
      <c r="C10" s="278">
        <v>2016</v>
      </c>
      <c r="D10" s="18">
        <v>865</v>
      </c>
    </row>
    <row r="11" spans="1:4" ht="20.100000000000001" customHeight="1">
      <c r="A11" s="277">
        <f t="shared" si="0"/>
        <v>5</v>
      </c>
      <c r="B11" s="280" t="s">
        <v>120</v>
      </c>
      <c r="C11" s="278">
        <v>2016</v>
      </c>
      <c r="D11" s="18">
        <v>570</v>
      </c>
    </row>
    <row r="12" spans="1:4" ht="20.100000000000001" customHeight="1">
      <c r="A12" s="277">
        <f t="shared" si="0"/>
        <v>6</v>
      </c>
      <c r="B12" s="280" t="s">
        <v>79</v>
      </c>
      <c r="C12" s="278">
        <v>2016</v>
      </c>
      <c r="D12" s="18">
        <v>1500.6</v>
      </c>
    </row>
    <row r="13" spans="1:4" ht="20.100000000000001" customHeight="1">
      <c r="A13" s="277">
        <f t="shared" si="0"/>
        <v>7</v>
      </c>
      <c r="B13" s="280" t="s">
        <v>156</v>
      </c>
      <c r="C13" s="278">
        <v>2017</v>
      </c>
      <c r="D13" s="18">
        <v>2110</v>
      </c>
    </row>
    <row r="14" spans="1:4" ht="20.100000000000001" customHeight="1">
      <c r="A14" s="277">
        <f t="shared" si="0"/>
        <v>8</v>
      </c>
      <c r="B14" s="280" t="s">
        <v>138</v>
      </c>
      <c r="C14" s="278">
        <v>2017</v>
      </c>
      <c r="D14" s="18">
        <v>1500</v>
      </c>
    </row>
    <row r="15" spans="1:4" ht="20.100000000000001" customHeight="1">
      <c r="A15" s="277">
        <f t="shared" si="0"/>
        <v>9</v>
      </c>
      <c r="B15" s="280" t="s">
        <v>139</v>
      </c>
      <c r="C15" s="278">
        <v>2017</v>
      </c>
      <c r="D15" s="18">
        <v>2398.5</v>
      </c>
    </row>
    <row r="16" spans="1:4" ht="20.100000000000001" customHeight="1">
      <c r="A16" s="277">
        <f t="shared" si="0"/>
        <v>10</v>
      </c>
      <c r="B16" s="280" t="s">
        <v>138</v>
      </c>
      <c r="C16" s="278">
        <v>2017</v>
      </c>
      <c r="D16" s="18">
        <v>1500</v>
      </c>
    </row>
    <row r="17" spans="1:5" ht="20.100000000000001" customHeight="1">
      <c r="A17" s="277">
        <f t="shared" si="0"/>
        <v>11</v>
      </c>
      <c r="B17" s="280" t="s">
        <v>140</v>
      </c>
      <c r="C17" s="278">
        <v>2017</v>
      </c>
      <c r="D17" s="18">
        <v>800</v>
      </c>
    </row>
    <row r="18" spans="1:5" ht="20.100000000000001" customHeight="1">
      <c r="A18" s="277">
        <f t="shared" si="0"/>
        <v>12</v>
      </c>
      <c r="B18" s="280" t="s">
        <v>141</v>
      </c>
      <c r="C18" s="278">
        <v>2018</v>
      </c>
      <c r="D18" s="18">
        <v>3717.06</v>
      </c>
    </row>
    <row r="19" spans="1:5" ht="20.100000000000001" customHeight="1">
      <c r="A19" s="277">
        <f t="shared" si="0"/>
        <v>13</v>
      </c>
      <c r="B19" s="280" t="s">
        <v>141</v>
      </c>
      <c r="C19" s="278">
        <v>2018</v>
      </c>
      <c r="D19" s="18">
        <v>3717.06</v>
      </c>
    </row>
    <row r="20" spans="1:5" ht="20.100000000000001" customHeight="1">
      <c r="A20" s="277">
        <f t="shared" si="0"/>
        <v>14</v>
      </c>
      <c r="B20" s="280" t="s">
        <v>79</v>
      </c>
      <c r="C20" s="278">
        <v>2018</v>
      </c>
      <c r="D20" s="18">
        <v>1494.45</v>
      </c>
    </row>
    <row r="21" spans="1:5" ht="20.100000000000001" customHeight="1">
      <c r="A21" s="277">
        <f t="shared" si="0"/>
        <v>15</v>
      </c>
      <c r="B21" s="280" t="s">
        <v>165</v>
      </c>
      <c r="C21" s="278">
        <v>2018</v>
      </c>
      <c r="D21" s="18">
        <f>455.1*2</f>
        <v>910.2</v>
      </c>
    </row>
    <row r="22" spans="1:5" ht="20.100000000000001" customHeight="1">
      <c r="A22" s="277">
        <f t="shared" si="0"/>
        <v>16</v>
      </c>
      <c r="B22" s="280" t="s">
        <v>166</v>
      </c>
      <c r="C22" s="278">
        <v>2019</v>
      </c>
      <c r="D22" s="18">
        <v>1476</v>
      </c>
    </row>
    <row r="23" spans="1:5" ht="20.100000000000001" customHeight="1">
      <c r="A23" s="277">
        <f t="shared" si="0"/>
        <v>17</v>
      </c>
      <c r="B23" s="280" t="s">
        <v>554</v>
      </c>
      <c r="C23" s="278">
        <v>2019</v>
      </c>
      <c r="D23" s="18">
        <v>4250</v>
      </c>
    </row>
    <row r="24" spans="1:5" ht="20.100000000000001" customHeight="1">
      <c r="A24" s="277">
        <f t="shared" si="0"/>
        <v>18</v>
      </c>
      <c r="B24" s="280" t="s">
        <v>555</v>
      </c>
      <c r="C24" s="278">
        <v>2019</v>
      </c>
      <c r="D24" s="18">
        <v>9286.5</v>
      </c>
    </row>
    <row r="25" spans="1:5" ht="20.100000000000001" customHeight="1">
      <c r="A25" s="277">
        <f t="shared" si="0"/>
        <v>19</v>
      </c>
      <c r="B25" s="280" t="s">
        <v>556</v>
      </c>
      <c r="C25" s="278">
        <v>2020</v>
      </c>
      <c r="D25" s="18">
        <v>7629.69</v>
      </c>
    </row>
    <row r="26" spans="1:5" ht="20.100000000000001" customHeight="1">
      <c r="A26" s="277">
        <f t="shared" si="0"/>
        <v>20</v>
      </c>
      <c r="B26" s="280" t="s">
        <v>176</v>
      </c>
      <c r="C26" s="278">
        <v>2020</v>
      </c>
      <c r="D26" s="18">
        <v>6900.3</v>
      </c>
    </row>
    <row r="27" spans="1:5" ht="20.100000000000001" customHeight="1">
      <c r="A27" s="277">
        <f t="shared" si="0"/>
        <v>21</v>
      </c>
      <c r="B27" s="280" t="s">
        <v>557</v>
      </c>
      <c r="C27" s="278">
        <v>2021</v>
      </c>
      <c r="D27" s="18">
        <v>6284</v>
      </c>
    </row>
    <row r="28" spans="1:5" ht="20.100000000000001" customHeight="1">
      <c r="A28" s="277">
        <f t="shared" si="0"/>
        <v>22</v>
      </c>
      <c r="B28" s="280" t="s">
        <v>558</v>
      </c>
      <c r="C28" s="278">
        <v>2021</v>
      </c>
      <c r="D28" s="18">
        <v>1000</v>
      </c>
    </row>
    <row r="29" spans="1:5" ht="20.100000000000001" customHeight="1">
      <c r="A29" s="323" t="s">
        <v>7</v>
      </c>
      <c r="B29" s="323"/>
      <c r="C29" s="323"/>
      <c r="D29" s="14">
        <f>SUM(D7:D28)</f>
        <v>66739.340000000011</v>
      </c>
      <c r="E29" s="94"/>
    </row>
    <row r="30" spans="1:5" ht="20.100000000000001" customHeight="1">
      <c r="A30" s="325" t="s">
        <v>32</v>
      </c>
      <c r="B30" s="326"/>
      <c r="C30" s="326"/>
      <c r="D30" s="326"/>
      <c r="E30" s="144"/>
    </row>
    <row r="31" spans="1:5" ht="20.100000000000001" customHeight="1">
      <c r="A31" s="141">
        <v>1</v>
      </c>
      <c r="B31" s="142" t="s">
        <v>126</v>
      </c>
      <c r="C31" s="141">
        <v>2015</v>
      </c>
      <c r="D31" s="143">
        <v>8979</v>
      </c>
      <c r="E31" s="144"/>
    </row>
    <row r="32" spans="1:5" ht="20.100000000000001" customHeight="1">
      <c r="A32" s="147">
        <v>2</v>
      </c>
      <c r="B32" s="153" t="s">
        <v>364</v>
      </c>
      <c r="C32" s="148">
        <v>2020</v>
      </c>
      <c r="D32" s="152">
        <v>2150.04</v>
      </c>
      <c r="E32" s="94"/>
    </row>
    <row r="33" spans="1:5" ht="20.100000000000001" customHeight="1">
      <c r="A33" s="323" t="s">
        <v>7</v>
      </c>
      <c r="B33" s="323"/>
      <c r="C33" s="323"/>
      <c r="D33" s="14">
        <f>SUM(D31:D32)</f>
        <v>11129.04</v>
      </c>
      <c r="E33" s="144"/>
    </row>
    <row r="34" spans="1:5" s="82" customFormat="1" ht="20.100000000000001" customHeight="1">
      <c r="A34" s="328" t="s">
        <v>33</v>
      </c>
      <c r="B34" s="328"/>
      <c r="C34" s="328"/>
      <c r="D34" s="328"/>
      <c r="E34" s="144"/>
    </row>
    <row r="35" spans="1:5" s="164" customFormat="1" ht="20.100000000000001" customHeight="1">
      <c r="A35" s="176">
        <v>1</v>
      </c>
      <c r="B35" s="157" t="s">
        <v>366</v>
      </c>
      <c r="C35" s="176">
        <v>2019</v>
      </c>
      <c r="D35" s="175">
        <v>3150</v>
      </c>
    </row>
    <row r="36" spans="1:5" s="164" customFormat="1" ht="20.100000000000001" customHeight="1">
      <c r="A36" s="176">
        <v>2</v>
      </c>
      <c r="B36" s="157" t="s">
        <v>366</v>
      </c>
      <c r="C36" s="176">
        <v>2020</v>
      </c>
      <c r="D36" s="175">
        <v>3200</v>
      </c>
    </row>
    <row r="37" spans="1:5" s="164" customFormat="1" ht="20.100000000000001" customHeight="1">
      <c r="A37" s="176">
        <v>3</v>
      </c>
      <c r="B37" s="157" t="s">
        <v>367</v>
      </c>
      <c r="C37" s="176">
        <v>2020</v>
      </c>
      <c r="D37" s="175">
        <v>3853</v>
      </c>
    </row>
    <row r="38" spans="1:5" s="164" customFormat="1" ht="20.100000000000001" customHeight="1">
      <c r="A38" s="176">
        <v>4</v>
      </c>
      <c r="B38" s="157" t="s">
        <v>368</v>
      </c>
      <c r="C38" s="176">
        <v>2020</v>
      </c>
      <c r="D38" s="175">
        <v>651</v>
      </c>
    </row>
    <row r="39" spans="1:5" s="164" customFormat="1" ht="20.100000000000001" customHeight="1">
      <c r="A39" s="176">
        <v>5</v>
      </c>
      <c r="B39" s="157" t="s">
        <v>369</v>
      </c>
      <c r="C39" s="176">
        <v>2020</v>
      </c>
      <c r="D39" s="175">
        <v>1080</v>
      </c>
    </row>
    <row r="40" spans="1:5" s="164" customFormat="1" ht="20.100000000000001" customHeight="1">
      <c r="A40" s="176">
        <v>6</v>
      </c>
      <c r="B40" s="157" t="s">
        <v>370</v>
      </c>
      <c r="C40" s="176">
        <v>2020</v>
      </c>
      <c r="D40" s="175">
        <v>430</v>
      </c>
    </row>
    <row r="41" spans="1:5" ht="20.100000000000001" customHeight="1">
      <c r="A41" s="173">
        <v>7</v>
      </c>
      <c r="B41" s="157" t="s">
        <v>371</v>
      </c>
      <c r="C41" s="172">
        <v>2020</v>
      </c>
      <c r="D41" s="174">
        <v>2150</v>
      </c>
      <c r="E41" s="94"/>
    </row>
    <row r="42" spans="1:5" ht="20.100000000000001" customHeight="1">
      <c r="A42" s="323" t="s">
        <v>7</v>
      </c>
      <c r="B42" s="323"/>
      <c r="C42" s="323"/>
      <c r="D42" s="14">
        <f>SUM(D35:D41)</f>
        <v>14514</v>
      </c>
      <c r="E42" s="144"/>
    </row>
    <row r="43" spans="1:5" ht="20.100000000000001" customHeight="1">
      <c r="A43" s="329" t="s">
        <v>88</v>
      </c>
      <c r="B43" s="329"/>
      <c r="C43" s="329"/>
      <c r="D43" s="329"/>
      <c r="E43" s="144"/>
    </row>
    <row r="44" spans="1:5" ht="20.100000000000001" customHeight="1">
      <c r="A44" s="160">
        <v>1</v>
      </c>
      <c r="B44" s="161"/>
      <c r="C44" s="170">
        <v>2019</v>
      </c>
      <c r="D44" s="171">
        <v>2715</v>
      </c>
      <c r="E44" s="94"/>
    </row>
    <row r="45" spans="1:5" ht="20.100000000000001" customHeight="1">
      <c r="A45" s="323" t="s">
        <v>7</v>
      </c>
      <c r="B45" s="323"/>
      <c r="C45" s="323"/>
      <c r="D45" s="14">
        <f>SUM(D44:D44)</f>
        <v>2715</v>
      </c>
      <c r="E45" s="144"/>
    </row>
    <row r="46" spans="1:5" ht="20.100000000000001" customHeight="1">
      <c r="A46" s="329" t="s">
        <v>89</v>
      </c>
      <c r="B46" s="329"/>
      <c r="C46" s="329"/>
      <c r="D46" s="329"/>
      <c r="E46" s="144"/>
    </row>
    <row r="47" spans="1:5" ht="20.100000000000001" customHeight="1">
      <c r="A47" s="11">
        <v>1</v>
      </c>
      <c r="B47" s="12"/>
      <c r="C47" s="11"/>
      <c r="D47" s="18"/>
      <c r="E47" s="144"/>
    </row>
    <row r="48" spans="1:5" ht="20.100000000000001" customHeight="1">
      <c r="A48" s="323" t="s">
        <v>7</v>
      </c>
      <c r="B48" s="323"/>
      <c r="C48" s="323"/>
      <c r="D48" s="14">
        <f>SUM(D47:D47)</f>
        <v>0</v>
      </c>
      <c r="E48" s="144"/>
    </row>
    <row r="49" spans="1:5" s="82" customFormat="1" ht="20.100000000000001" customHeight="1">
      <c r="A49" s="330" t="s">
        <v>377</v>
      </c>
      <c r="B49" s="330"/>
      <c r="C49" s="330"/>
      <c r="D49" s="330"/>
    </row>
    <row r="50" spans="1:5" s="164" customFormat="1" ht="20.100000000000001" customHeight="1">
      <c r="A50" s="169">
        <v>1</v>
      </c>
      <c r="B50" s="149" t="s">
        <v>146</v>
      </c>
      <c r="C50" s="169">
        <v>2017</v>
      </c>
      <c r="D50" s="80">
        <v>4394.79</v>
      </c>
    </row>
    <row r="51" spans="1:5" s="164" customFormat="1" ht="20.100000000000001" customHeight="1">
      <c r="A51" s="169">
        <v>2</v>
      </c>
      <c r="B51" s="149" t="s">
        <v>147</v>
      </c>
      <c r="C51" s="169">
        <v>2017</v>
      </c>
      <c r="D51" s="80">
        <v>2795.79</v>
      </c>
    </row>
    <row r="52" spans="1:5" s="164" customFormat="1" ht="20.100000000000001" customHeight="1">
      <c r="A52" s="169">
        <v>3</v>
      </c>
      <c r="B52" s="149" t="s">
        <v>148</v>
      </c>
      <c r="C52" s="169">
        <v>2017</v>
      </c>
      <c r="D52" s="80">
        <f>2*5346.81</f>
        <v>10693.62</v>
      </c>
    </row>
    <row r="53" spans="1:5" s="164" customFormat="1" ht="20.100000000000001" customHeight="1">
      <c r="A53" s="169">
        <v>4</v>
      </c>
      <c r="B53" s="149" t="s">
        <v>148</v>
      </c>
      <c r="C53" s="169">
        <v>2019</v>
      </c>
      <c r="D53" s="80">
        <v>9739.14</v>
      </c>
    </row>
    <row r="54" spans="1:5" s="164" customFormat="1" ht="20.100000000000001" customHeight="1">
      <c r="A54" s="169">
        <v>5</v>
      </c>
      <c r="B54" s="149" t="s">
        <v>191</v>
      </c>
      <c r="C54" s="169">
        <v>2020</v>
      </c>
      <c r="D54" s="80">
        <v>2119.98</v>
      </c>
    </row>
    <row r="55" spans="1:5" s="164" customFormat="1" ht="20.100000000000001" customHeight="1">
      <c r="A55" s="169">
        <v>6</v>
      </c>
      <c r="B55" s="149" t="s">
        <v>191</v>
      </c>
      <c r="C55" s="169">
        <v>2020</v>
      </c>
      <c r="D55" s="80">
        <v>1199.99</v>
      </c>
      <c r="E55" s="94"/>
    </row>
    <row r="56" spans="1:5" ht="20.100000000000001" customHeight="1">
      <c r="A56" s="323" t="s">
        <v>7</v>
      </c>
      <c r="B56" s="323"/>
      <c r="C56" s="323"/>
      <c r="D56" s="14">
        <f>SUM(D50:D55)</f>
        <v>30943.31</v>
      </c>
      <c r="E56" s="144"/>
    </row>
    <row r="57" spans="1:5" s="82" customFormat="1" ht="20.100000000000001" customHeight="1">
      <c r="A57" s="324" t="s">
        <v>378</v>
      </c>
      <c r="B57" s="324"/>
      <c r="C57" s="324"/>
      <c r="D57" s="324"/>
      <c r="E57" s="144"/>
    </row>
    <row r="58" spans="1:5" s="163" customFormat="1" ht="20.100000000000001" customHeight="1">
      <c r="A58" s="211">
        <v>1</v>
      </c>
      <c r="B58" s="210" t="s">
        <v>99</v>
      </c>
      <c r="C58" s="218">
        <v>2015</v>
      </c>
      <c r="D58" s="195">
        <v>31075</v>
      </c>
      <c r="E58" s="94"/>
    </row>
    <row r="59" spans="1:5" ht="20.100000000000001" customHeight="1">
      <c r="A59" s="323" t="s">
        <v>7</v>
      </c>
      <c r="B59" s="323"/>
      <c r="C59" s="323"/>
      <c r="D59" s="13">
        <f>SUM(D58:D58)</f>
        <v>31075</v>
      </c>
      <c r="E59" s="144"/>
    </row>
    <row r="60" spans="1:5" s="82" customFormat="1" ht="20.100000000000001" customHeight="1">
      <c r="A60" s="324" t="s">
        <v>379</v>
      </c>
      <c r="B60" s="324"/>
      <c r="C60" s="324"/>
      <c r="D60" s="324"/>
      <c r="E60" s="144"/>
    </row>
    <row r="61" spans="1:5" s="82" customFormat="1" ht="20.100000000000001" customHeight="1">
      <c r="A61" s="218">
        <v>4</v>
      </c>
      <c r="B61" s="219" t="s">
        <v>151</v>
      </c>
      <c r="C61" s="218">
        <v>2016</v>
      </c>
      <c r="D61" s="220">
        <v>990.15</v>
      </c>
      <c r="E61" s="144"/>
    </row>
    <row r="62" spans="1:5" s="82" customFormat="1" ht="20.100000000000001" customHeight="1">
      <c r="A62" s="218">
        <v>6</v>
      </c>
      <c r="B62" s="219" t="s">
        <v>105</v>
      </c>
      <c r="C62" s="218">
        <v>2015</v>
      </c>
      <c r="D62" s="220">
        <v>3493.2</v>
      </c>
      <c r="E62" s="144"/>
    </row>
    <row r="63" spans="1:5" s="82" customFormat="1" ht="20.100000000000001" customHeight="1">
      <c r="A63" s="218">
        <v>7</v>
      </c>
      <c r="B63" s="219" t="s">
        <v>106</v>
      </c>
      <c r="C63" s="218">
        <v>2016</v>
      </c>
      <c r="D63" s="220">
        <v>9000</v>
      </c>
      <c r="E63" s="144"/>
    </row>
    <row r="64" spans="1:5" s="82" customFormat="1" ht="20.100000000000001" customHeight="1">
      <c r="A64" s="218">
        <v>8</v>
      </c>
      <c r="B64" s="219" t="s">
        <v>152</v>
      </c>
      <c r="C64" s="218">
        <v>2016</v>
      </c>
      <c r="D64" s="220">
        <v>6200</v>
      </c>
      <c r="E64" s="144"/>
    </row>
    <row r="65" spans="1:6" s="82" customFormat="1" ht="20.100000000000001" customHeight="1">
      <c r="A65" s="218">
        <v>9</v>
      </c>
      <c r="B65" s="219" t="s">
        <v>107</v>
      </c>
      <c r="C65" s="218">
        <v>2016</v>
      </c>
      <c r="D65" s="220">
        <v>2000</v>
      </c>
      <c r="E65" s="144"/>
      <c r="F65" s="99"/>
    </row>
    <row r="66" spans="1:6" s="82" customFormat="1" ht="20.100000000000001" customHeight="1">
      <c r="A66" s="218">
        <v>11</v>
      </c>
      <c r="B66" s="219" t="s">
        <v>172</v>
      </c>
      <c r="C66" s="218">
        <v>2019</v>
      </c>
      <c r="D66" s="220">
        <v>1590</v>
      </c>
      <c r="E66" s="144"/>
    </row>
    <row r="67" spans="1:6" s="82" customFormat="1" ht="20.100000000000001" customHeight="1">
      <c r="A67" s="218">
        <v>12</v>
      </c>
      <c r="B67" s="219" t="s">
        <v>173</v>
      </c>
      <c r="C67" s="218">
        <v>2019</v>
      </c>
      <c r="D67" s="220">
        <v>8800</v>
      </c>
      <c r="E67" s="144"/>
    </row>
    <row r="68" spans="1:6" ht="20.100000000000001" customHeight="1">
      <c r="A68" s="323" t="s">
        <v>7</v>
      </c>
      <c r="B68" s="323"/>
      <c r="C68" s="323"/>
      <c r="D68" s="83">
        <f>SUM(D61:D67)</f>
        <v>32073.35</v>
      </c>
      <c r="E68" s="144"/>
    </row>
    <row r="69" spans="1:6" s="82" customFormat="1" ht="20.100000000000001" customHeight="1">
      <c r="A69" s="324" t="s">
        <v>380</v>
      </c>
      <c r="B69" s="324"/>
      <c r="C69" s="324"/>
      <c r="D69" s="324"/>
      <c r="E69" s="144"/>
    </row>
    <row r="70" spans="1:6" s="82" customFormat="1" ht="20.100000000000001" customHeight="1">
      <c r="A70" s="169">
        <v>1</v>
      </c>
      <c r="B70" s="149" t="s">
        <v>104</v>
      </c>
      <c r="C70" s="169">
        <v>2016</v>
      </c>
      <c r="D70" s="15">
        <v>2700</v>
      </c>
      <c r="E70" s="144"/>
    </row>
    <row r="71" spans="1:6" s="82" customFormat="1" ht="20.100000000000001" customHeight="1">
      <c r="A71" s="169">
        <v>2</v>
      </c>
      <c r="B71" s="149" t="s">
        <v>174</v>
      </c>
      <c r="C71" s="169">
        <v>2019</v>
      </c>
      <c r="D71" s="15">
        <v>9579.82</v>
      </c>
      <c r="E71" s="94"/>
    </row>
    <row r="72" spans="1:6" s="82" customFormat="1" ht="20.100000000000001" customHeight="1">
      <c r="A72" s="323" t="s">
        <v>7</v>
      </c>
      <c r="B72" s="323"/>
      <c r="C72" s="323"/>
      <c r="D72" s="14">
        <f>SUM(D70:D71)</f>
        <v>12279.82</v>
      </c>
      <c r="E72" s="144"/>
    </row>
    <row r="73" spans="1:6" s="82" customFormat="1" ht="20.100000000000001" customHeight="1">
      <c r="A73" s="324" t="s">
        <v>381</v>
      </c>
      <c r="B73" s="324"/>
      <c r="C73" s="324"/>
      <c r="D73" s="324"/>
      <c r="E73" s="144"/>
    </row>
    <row r="74" spans="1:6" s="82" customFormat="1" ht="20.100000000000001" customHeight="1">
      <c r="A74" s="211">
        <v>1</v>
      </c>
      <c r="B74" s="210" t="s">
        <v>131</v>
      </c>
      <c r="C74" s="208">
        <v>2016</v>
      </c>
      <c r="D74" s="209">
        <v>1495</v>
      </c>
      <c r="E74" s="144"/>
    </row>
    <row r="75" spans="1:6" s="82" customFormat="1" ht="20.100000000000001" customHeight="1">
      <c r="A75" s="211">
        <v>2</v>
      </c>
      <c r="B75" s="210" t="s">
        <v>132</v>
      </c>
      <c r="C75" s="208">
        <v>2017</v>
      </c>
      <c r="D75" s="209">
        <v>442.8</v>
      </c>
      <c r="E75" s="144"/>
    </row>
    <row r="76" spans="1:6" ht="20.100000000000001" customHeight="1">
      <c r="A76" s="211">
        <v>3</v>
      </c>
      <c r="B76" s="210" t="s">
        <v>133</v>
      </c>
      <c r="C76" s="208">
        <v>2017</v>
      </c>
      <c r="D76" s="209">
        <v>245.68</v>
      </c>
      <c r="E76" s="144"/>
    </row>
    <row r="77" spans="1:6" ht="20.100000000000001" customHeight="1">
      <c r="A77" s="211">
        <v>4</v>
      </c>
      <c r="B77" s="210" t="s">
        <v>134</v>
      </c>
      <c r="C77" s="208">
        <v>2016</v>
      </c>
      <c r="D77" s="209">
        <v>1200</v>
      </c>
      <c r="E77" s="144"/>
    </row>
    <row r="78" spans="1:6" ht="20.100000000000001" customHeight="1">
      <c r="A78" s="211">
        <v>5</v>
      </c>
      <c r="B78" s="210" t="s">
        <v>135</v>
      </c>
      <c r="C78" s="208">
        <v>2016</v>
      </c>
      <c r="D78" s="209">
        <v>750.3</v>
      </c>
      <c r="E78" s="144"/>
    </row>
    <row r="79" spans="1:6" ht="20.100000000000001" customHeight="1">
      <c r="A79" s="211">
        <v>6</v>
      </c>
      <c r="B79" s="210" t="s">
        <v>196</v>
      </c>
      <c r="C79" s="208">
        <v>2020</v>
      </c>
      <c r="D79" s="209">
        <v>529.01</v>
      </c>
      <c r="E79" s="144"/>
    </row>
    <row r="80" spans="1:6" ht="20.100000000000001" customHeight="1">
      <c r="A80" s="211">
        <v>7</v>
      </c>
      <c r="B80" s="210" t="s">
        <v>195</v>
      </c>
      <c r="C80" s="208">
        <v>2020</v>
      </c>
      <c r="D80" s="209">
        <v>2999.99</v>
      </c>
      <c r="E80" s="94"/>
    </row>
    <row r="81" spans="1:6">
      <c r="A81" s="323" t="s">
        <v>7</v>
      </c>
      <c r="B81" s="323"/>
      <c r="C81" s="323"/>
      <c r="D81" s="16">
        <f>SUM(D74:D80)</f>
        <v>7662.78</v>
      </c>
    </row>
    <row r="82" spans="1:6">
      <c r="A82" s="95"/>
      <c r="B82" s="96"/>
      <c r="C82" s="97"/>
      <c r="D82" s="98"/>
    </row>
    <row r="83" spans="1:6">
      <c r="A83" s="95"/>
      <c r="B83" s="96"/>
      <c r="C83" s="97"/>
      <c r="D83" s="98" t="s">
        <v>12</v>
      </c>
    </row>
    <row r="84" spans="1:6">
      <c r="A84" s="95"/>
      <c r="B84" s="96"/>
      <c r="C84" s="97"/>
      <c r="D84" s="98"/>
    </row>
    <row r="85" spans="1:6" ht="20.100000000000001" customHeight="1">
      <c r="A85" s="79" t="s">
        <v>0</v>
      </c>
      <c r="B85" s="10" t="s">
        <v>3</v>
      </c>
      <c r="C85" s="79" t="s">
        <v>4</v>
      </c>
      <c r="D85" s="13" t="s">
        <v>2</v>
      </c>
    </row>
    <row r="86" spans="1:6" ht="20.100000000000001" customHeight="1">
      <c r="A86" s="324" t="s">
        <v>70</v>
      </c>
      <c r="B86" s="324"/>
      <c r="C86" s="324"/>
      <c r="D86" s="324"/>
      <c r="E86" s="88"/>
    </row>
    <row r="87" spans="1:6" ht="20.100000000000001" customHeight="1">
      <c r="A87" s="277">
        <v>1</v>
      </c>
      <c r="B87" s="150" t="s">
        <v>121</v>
      </c>
      <c r="C87" s="278">
        <v>2016</v>
      </c>
      <c r="D87" s="279">
        <v>4503.03</v>
      </c>
      <c r="E87" s="135"/>
    </row>
    <row r="88" spans="1:6" ht="20.100000000000001" customHeight="1">
      <c r="A88" s="277">
        <v>2</v>
      </c>
      <c r="B88" s="150" t="s">
        <v>167</v>
      </c>
      <c r="C88" s="278">
        <v>2018</v>
      </c>
      <c r="D88" s="279">
        <v>3425</v>
      </c>
      <c r="E88" s="135"/>
    </row>
    <row r="89" spans="1:6" ht="20.100000000000001" customHeight="1">
      <c r="A89" s="277">
        <v>3</v>
      </c>
      <c r="B89" s="150" t="s">
        <v>168</v>
      </c>
      <c r="C89" s="278">
        <v>2018</v>
      </c>
      <c r="D89" s="279">
        <f>3234.9*2</f>
        <v>6469.8</v>
      </c>
      <c r="E89" s="135"/>
    </row>
    <row r="90" spans="1:6" ht="20.100000000000001" customHeight="1">
      <c r="A90" s="277">
        <v>4</v>
      </c>
      <c r="B90" s="150" t="s">
        <v>142</v>
      </c>
      <c r="C90" s="278">
        <v>2018</v>
      </c>
      <c r="D90" s="279">
        <v>3425</v>
      </c>
      <c r="E90" s="134"/>
    </row>
    <row r="91" spans="1:6" s="163" customFormat="1" ht="20.100000000000001" customHeight="1">
      <c r="A91" s="277">
        <v>5</v>
      </c>
      <c r="B91" s="280" t="s">
        <v>553</v>
      </c>
      <c r="C91" s="278">
        <v>2021</v>
      </c>
      <c r="D91" s="279">
        <v>3700</v>
      </c>
      <c r="E91" s="134"/>
    </row>
    <row r="92" spans="1:6" ht="20.100000000000001" customHeight="1">
      <c r="A92" s="331" t="s">
        <v>20</v>
      </c>
      <c r="B92" s="331"/>
      <c r="C92" s="331"/>
      <c r="D92" s="17">
        <f>SUM(D87:D91)</f>
        <v>21522.83</v>
      </c>
      <c r="E92" s="144"/>
      <c r="F92" s="89"/>
    </row>
    <row r="93" spans="1:6" s="82" customFormat="1" ht="20.100000000000001" customHeight="1">
      <c r="A93" s="325" t="s">
        <v>32</v>
      </c>
      <c r="B93" s="326"/>
      <c r="C93" s="326"/>
      <c r="D93" s="326"/>
      <c r="E93" s="144"/>
    </row>
    <row r="94" spans="1:6" s="82" customFormat="1" ht="20.100000000000001" customHeight="1">
      <c r="A94" s="147">
        <v>1</v>
      </c>
      <c r="B94" s="149" t="s">
        <v>100</v>
      </c>
      <c r="C94" s="147">
        <v>2016</v>
      </c>
      <c r="D94" s="151">
        <v>1749</v>
      </c>
      <c r="E94" s="144"/>
    </row>
    <row r="95" spans="1:6" s="82" customFormat="1" ht="20.100000000000001" customHeight="1">
      <c r="A95" s="147">
        <v>2</v>
      </c>
      <c r="B95" s="150" t="s">
        <v>109</v>
      </c>
      <c r="C95" s="148">
        <v>2016</v>
      </c>
      <c r="D95" s="152">
        <v>3790</v>
      </c>
      <c r="E95" s="144"/>
    </row>
    <row r="96" spans="1:6" s="82" customFormat="1" ht="20.100000000000001" customHeight="1">
      <c r="A96" s="147">
        <v>3</v>
      </c>
      <c r="B96" s="150" t="s">
        <v>110</v>
      </c>
      <c r="C96" s="148">
        <v>2016</v>
      </c>
      <c r="D96" s="152">
        <v>1320</v>
      </c>
      <c r="E96" s="144"/>
    </row>
    <row r="97" spans="1:5" s="82" customFormat="1" ht="20.100000000000001" customHeight="1">
      <c r="A97" s="147">
        <v>4</v>
      </c>
      <c r="B97" s="150" t="s">
        <v>111</v>
      </c>
      <c r="C97" s="148">
        <v>2016</v>
      </c>
      <c r="D97" s="152">
        <v>1450</v>
      </c>
      <c r="E97" s="144"/>
    </row>
    <row r="98" spans="1:5" s="82" customFormat="1" ht="20.100000000000001" customHeight="1">
      <c r="A98" s="147">
        <v>5</v>
      </c>
      <c r="B98" s="150" t="s">
        <v>143</v>
      </c>
      <c r="C98" s="148">
        <v>2017</v>
      </c>
      <c r="D98" s="152">
        <v>2100</v>
      </c>
      <c r="E98" s="144"/>
    </row>
    <row r="99" spans="1:5" s="82" customFormat="1" ht="20.100000000000001" customHeight="1">
      <c r="A99" s="147">
        <v>6</v>
      </c>
      <c r="B99" s="150" t="s">
        <v>144</v>
      </c>
      <c r="C99" s="148">
        <v>2017</v>
      </c>
      <c r="D99" s="152">
        <v>1000</v>
      </c>
      <c r="E99" s="144"/>
    </row>
    <row r="100" spans="1:5" s="82" customFormat="1" ht="20.100000000000001" customHeight="1">
      <c r="A100" s="147">
        <v>7</v>
      </c>
      <c r="B100" s="153" t="s">
        <v>175</v>
      </c>
      <c r="C100" s="148">
        <v>2018</v>
      </c>
      <c r="D100" s="152">
        <v>1452</v>
      </c>
      <c r="E100" s="144"/>
    </row>
    <row r="101" spans="1:5" s="82" customFormat="1" ht="20.100000000000001" customHeight="1">
      <c r="A101" s="147">
        <v>8</v>
      </c>
      <c r="B101" s="153" t="s">
        <v>183</v>
      </c>
      <c r="C101" s="148">
        <v>2019</v>
      </c>
      <c r="D101" s="152">
        <v>11140</v>
      </c>
      <c r="E101" s="144"/>
    </row>
    <row r="102" spans="1:5" s="82" customFormat="1" ht="20.100000000000001" customHeight="1">
      <c r="A102" s="147">
        <v>9</v>
      </c>
      <c r="B102" s="153" t="s">
        <v>184</v>
      </c>
      <c r="C102" s="148">
        <v>2019</v>
      </c>
      <c r="D102" s="152">
        <v>11140</v>
      </c>
      <c r="E102" s="144"/>
    </row>
    <row r="103" spans="1:5" s="82" customFormat="1" ht="20.100000000000001" customHeight="1">
      <c r="A103" s="147">
        <v>10</v>
      </c>
      <c r="B103" s="153" t="s">
        <v>185</v>
      </c>
      <c r="C103" s="148">
        <v>2019</v>
      </c>
      <c r="D103" s="152">
        <v>2996</v>
      </c>
      <c r="E103" s="144"/>
    </row>
    <row r="104" spans="1:5" s="82" customFormat="1" ht="20.100000000000001" customHeight="1">
      <c r="A104" s="147">
        <v>11</v>
      </c>
      <c r="B104" s="153" t="s">
        <v>186</v>
      </c>
      <c r="C104" s="148">
        <v>2019</v>
      </c>
      <c r="D104" s="152">
        <v>5397</v>
      </c>
      <c r="E104" s="144"/>
    </row>
    <row r="105" spans="1:5" s="82" customFormat="1" ht="20.100000000000001" customHeight="1">
      <c r="A105" s="147">
        <v>12</v>
      </c>
      <c r="B105" s="153" t="s">
        <v>187</v>
      </c>
      <c r="C105" s="148">
        <v>2019</v>
      </c>
      <c r="D105" s="152">
        <v>1895</v>
      </c>
      <c r="E105" s="144"/>
    </row>
    <row r="106" spans="1:5" s="144" customFormat="1" ht="20.100000000000001" customHeight="1">
      <c r="A106" s="147">
        <v>13</v>
      </c>
      <c r="B106" s="153" t="s">
        <v>188</v>
      </c>
      <c r="C106" s="148">
        <v>2019</v>
      </c>
      <c r="D106" s="152">
        <v>3420</v>
      </c>
    </row>
    <row r="107" spans="1:5" s="144" customFormat="1" ht="20.100000000000001" customHeight="1">
      <c r="A107" s="147">
        <v>14</v>
      </c>
      <c r="B107" s="153" t="s">
        <v>365</v>
      </c>
      <c r="C107" s="148">
        <v>2021</v>
      </c>
      <c r="D107" s="152">
        <v>3799</v>
      </c>
    </row>
    <row r="108" spans="1:5" ht="20.100000000000001" customHeight="1">
      <c r="A108" s="323" t="s">
        <v>7</v>
      </c>
      <c r="B108" s="323"/>
      <c r="C108" s="323"/>
      <c r="D108" s="100">
        <f>SUM(D94:D107)</f>
        <v>52648</v>
      </c>
      <c r="E108" s="134"/>
    </row>
    <row r="109" spans="1:5" ht="20.100000000000001" customHeight="1">
      <c r="A109" s="328" t="s">
        <v>33</v>
      </c>
      <c r="B109" s="328"/>
      <c r="C109" s="328"/>
      <c r="D109" s="328"/>
      <c r="E109" s="144"/>
    </row>
    <row r="110" spans="1:5" s="82" customFormat="1" ht="20.100000000000001" customHeight="1">
      <c r="A110" s="160">
        <v>1</v>
      </c>
      <c r="B110" s="161" t="s">
        <v>372</v>
      </c>
      <c r="C110" s="149">
        <v>2020</v>
      </c>
      <c r="D110" s="167">
        <v>4827</v>
      </c>
      <c r="E110" s="144"/>
    </row>
    <row r="111" spans="1:5" ht="20.100000000000001" customHeight="1">
      <c r="A111" s="323" t="s">
        <v>7</v>
      </c>
      <c r="B111" s="323"/>
      <c r="C111" s="323"/>
      <c r="D111" s="14">
        <f>SUM(D110)</f>
        <v>4827</v>
      </c>
      <c r="E111" s="144"/>
    </row>
    <row r="112" spans="1:5" ht="20.100000000000001" customHeight="1">
      <c r="A112" s="330" t="s">
        <v>377</v>
      </c>
      <c r="B112" s="330"/>
      <c r="C112" s="330"/>
      <c r="D112" s="330"/>
    </row>
    <row r="113" spans="1:5" s="82" customFormat="1" ht="20.100000000000001" customHeight="1">
      <c r="A113" s="169">
        <v>1</v>
      </c>
      <c r="B113" s="149" t="s">
        <v>192</v>
      </c>
      <c r="C113" s="169">
        <v>2020</v>
      </c>
      <c r="D113" s="15">
        <v>19889.099999999999</v>
      </c>
      <c r="E113" s="104" t="s">
        <v>190</v>
      </c>
    </row>
    <row r="114" spans="1:5" s="82" customFormat="1" ht="20.100000000000001" customHeight="1">
      <c r="A114" s="169">
        <v>2</v>
      </c>
      <c r="B114" s="149" t="s">
        <v>193</v>
      </c>
      <c r="C114" s="169">
        <v>2020</v>
      </c>
      <c r="D114" s="80">
        <v>24630.75</v>
      </c>
      <c r="E114" s="104" t="s">
        <v>190</v>
      </c>
    </row>
    <row r="115" spans="1:5" ht="20.100000000000001" customHeight="1">
      <c r="A115" s="323" t="s">
        <v>7</v>
      </c>
      <c r="B115" s="323"/>
      <c r="C115" s="323"/>
      <c r="D115" s="13">
        <f>SUM(D113:D114)</f>
        <v>44519.85</v>
      </c>
      <c r="E115" s="134"/>
    </row>
    <row r="116" spans="1:5" ht="20.100000000000001" customHeight="1">
      <c r="A116" s="330" t="s">
        <v>378</v>
      </c>
      <c r="B116" s="330"/>
      <c r="C116" s="330"/>
      <c r="D116" s="330"/>
    </row>
    <row r="117" spans="1:5" s="82" customFormat="1" ht="20.100000000000001" customHeight="1">
      <c r="A117" s="181">
        <v>1</v>
      </c>
      <c r="B117" s="178" t="s">
        <v>169</v>
      </c>
      <c r="C117" s="180">
        <v>2015</v>
      </c>
      <c r="D117" s="177">
        <v>5905</v>
      </c>
    </row>
    <row r="118" spans="1:5" s="82" customFormat="1" ht="20.100000000000001" customHeight="1">
      <c r="A118" s="181">
        <v>2</v>
      </c>
      <c r="B118" s="182" t="s">
        <v>92</v>
      </c>
      <c r="C118" s="183">
        <v>2015</v>
      </c>
      <c r="D118" s="179">
        <v>1585</v>
      </c>
    </row>
    <row r="119" spans="1:5" s="82" customFormat="1" ht="20.100000000000001" customHeight="1">
      <c r="A119" s="181">
        <v>3</v>
      </c>
      <c r="B119" s="182" t="s">
        <v>101</v>
      </c>
      <c r="C119" s="183">
        <v>2015</v>
      </c>
      <c r="D119" s="179">
        <v>9100</v>
      </c>
    </row>
    <row r="120" spans="1:5" s="82" customFormat="1" ht="20.100000000000001" customHeight="1">
      <c r="A120" s="181">
        <v>4</v>
      </c>
      <c r="B120" s="182" t="s">
        <v>102</v>
      </c>
      <c r="C120" s="183">
        <v>2015</v>
      </c>
      <c r="D120" s="179">
        <v>2480</v>
      </c>
    </row>
    <row r="121" spans="1:5" s="82" customFormat="1" ht="20.100000000000001" customHeight="1">
      <c r="A121" s="181">
        <v>5</v>
      </c>
      <c r="B121" s="182" t="s">
        <v>170</v>
      </c>
      <c r="C121" s="183">
        <v>2015</v>
      </c>
      <c r="D121" s="179">
        <v>3520</v>
      </c>
    </row>
    <row r="122" spans="1:5" s="82" customFormat="1" ht="20.100000000000001" customHeight="1">
      <c r="A122" s="181">
        <v>6</v>
      </c>
      <c r="B122" s="182" t="s">
        <v>103</v>
      </c>
      <c r="C122" s="183">
        <v>2015</v>
      </c>
      <c r="D122" s="179">
        <v>1520</v>
      </c>
    </row>
    <row r="123" spans="1:5" s="82" customFormat="1" ht="20.100000000000001" customHeight="1">
      <c r="A123" s="181">
        <v>7</v>
      </c>
      <c r="B123" s="182" t="s">
        <v>149</v>
      </c>
      <c r="C123" s="183">
        <v>2016</v>
      </c>
      <c r="D123" s="179">
        <v>2928</v>
      </c>
    </row>
    <row r="124" spans="1:5" s="82" customFormat="1" ht="20.100000000000001" customHeight="1">
      <c r="A124" s="181">
        <v>8</v>
      </c>
      <c r="B124" s="178" t="s">
        <v>98</v>
      </c>
      <c r="C124" s="180">
        <v>2015</v>
      </c>
      <c r="D124" s="177">
        <v>14592.72</v>
      </c>
    </row>
    <row r="125" spans="1:5" s="82" customFormat="1" ht="20.100000000000001" customHeight="1">
      <c r="A125" s="181">
        <v>9</v>
      </c>
      <c r="B125" s="178" t="s">
        <v>171</v>
      </c>
      <c r="C125" s="180">
        <v>2019</v>
      </c>
      <c r="D125" s="177">
        <v>8800</v>
      </c>
    </row>
    <row r="126" spans="1:5" s="82" customFormat="1" ht="20.100000000000001" customHeight="1">
      <c r="A126" s="181">
        <v>10</v>
      </c>
      <c r="B126" s="178" t="s">
        <v>375</v>
      </c>
      <c r="C126" s="180">
        <v>2015</v>
      </c>
      <c r="D126" s="177">
        <v>2000</v>
      </c>
    </row>
    <row r="127" spans="1:5" s="82" customFormat="1" ht="20.100000000000001" customHeight="1">
      <c r="A127" s="181">
        <v>11</v>
      </c>
      <c r="B127" s="178" t="s">
        <v>189</v>
      </c>
      <c r="C127" s="180">
        <v>2020</v>
      </c>
      <c r="D127" s="177">
        <v>9944.5499999999993</v>
      </c>
      <c r="E127" s="322" t="s">
        <v>374</v>
      </c>
    </row>
    <row r="128" spans="1:5" s="82" customFormat="1" ht="20.100000000000001" customHeight="1">
      <c r="A128" s="181">
        <v>12</v>
      </c>
      <c r="B128" s="178" t="s">
        <v>189</v>
      </c>
      <c r="C128" s="180">
        <v>2020</v>
      </c>
      <c r="D128" s="177">
        <v>8210.25</v>
      </c>
      <c r="E128" s="322"/>
    </row>
    <row r="129" spans="1:6" s="164" customFormat="1" ht="20.100000000000001" customHeight="1">
      <c r="A129" s="181">
        <v>13</v>
      </c>
      <c r="B129" s="178" t="s">
        <v>373</v>
      </c>
      <c r="C129" s="180">
        <v>2020</v>
      </c>
      <c r="D129" s="177">
        <v>3500</v>
      </c>
    </row>
    <row r="130" spans="1:6" ht="20.100000000000001" customHeight="1">
      <c r="A130" s="323" t="s">
        <v>7</v>
      </c>
      <c r="B130" s="323"/>
      <c r="C130" s="323"/>
      <c r="D130" s="13">
        <f>SUM(D117:D129)</f>
        <v>74085.52</v>
      </c>
      <c r="E130" s="134"/>
    </row>
    <row r="131" spans="1:6" ht="20.100000000000001" customHeight="1">
      <c r="A131" s="330" t="s">
        <v>379</v>
      </c>
      <c r="B131" s="330"/>
      <c r="C131" s="330"/>
      <c r="D131" s="330"/>
    </row>
    <row r="132" spans="1:6" s="82" customFormat="1" ht="20.100000000000001" customHeight="1">
      <c r="A132" s="214">
        <v>1</v>
      </c>
      <c r="B132" s="215" t="s">
        <v>153</v>
      </c>
      <c r="C132" s="214">
        <v>2016</v>
      </c>
      <c r="D132" s="216">
        <v>2570</v>
      </c>
    </row>
    <row r="133" spans="1:6" s="82" customFormat="1" ht="20.100000000000001" customHeight="1">
      <c r="A133" s="214">
        <v>2</v>
      </c>
      <c r="B133" s="215" t="s">
        <v>108</v>
      </c>
      <c r="C133" s="214">
        <v>2016</v>
      </c>
      <c r="D133" s="216">
        <v>1299</v>
      </c>
    </row>
    <row r="134" spans="1:6" s="82" customFormat="1" ht="20.100000000000001" customHeight="1">
      <c r="A134" s="214">
        <v>3</v>
      </c>
      <c r="B134" s="215" t="s">
        <v>153</v>
      </c>
      <c r="C134" s="214">
        <v>2017</v>
      </c>
      <c r="D134" s="217">
        <v>3299</v>
      </c>
    </row>
    <row r="135" spans="1:6" s="82" customFormat="1" ht="20.100000000000001" customHeight="1">
      <c r="A135" s="214">
        <v>4</v>
      </c>
      <c r="B135" s="215" t="s">
        <v>155</v>
      </c>
      <c r="C135" s="214">
        <v>2017</v>
      </c>
      <c r="D135" s="217">
        <v>419.99</v>
      </c>
    </row>
    <row r="136" spans="1:6" s="82" customFormat="1" ht="20.100000000000001" customHeight="1">
      <c r="A136" s="214">
        <v>5</v>
      </c>
      <c r="B136" s="215" t="s">
        <v>154</v>
      </c>
      <c r="C136" s="214">
        <v>2017</v>
      </c>
      <c r="D136" s="217">
        <v>399</v>
      </c>
    </row>
    <row r="137" spans="1:6" s="82" customFormat="1" ht="20.100000000000001" customHeight="1">
      <c r="A137" s="214">
        <v>6</v>
      </c>
      <c r="B137" s="215" t="s">
        <v>203</v>
      </c>
      <c r="C137" s="214">
        <v>2019</v>
      </c>
      <c r="D137" s="217">
        <v>2978</v>
      </c>
    </row>
    <row r="138" spans="1:6" s="122" customFormat="1" ht="20.100000000000001" customHeight="1">
      <c r="A138" s="214">
        <v>7</v>
      </c>
      <c r="B138" s="215" t="s">
        <v>204</v>
      </c>
      <c r="C138" s="214">
        <v>2020</v>
      </c>
      <c r="D138" s="217">
        <v>13683.75</v>
      </c>
      <c r="E138" s="104" t="s">
        <v>190</v>
      </c>
    </row>
    <row r="139" spans="1:6" s="121" customFormat="1" ht="20.100000000000001" customHeight="1">
      <c r="A139" s="214">
        <v>8</v>
      </c>
      <c r="B139" s="215" t="s">
        <v>204</v>
      </c>
      <c r="C139" s="214">
        <v>2020</v>
      </c>
      <c r="D139" s="217">
        <v>16574.25</v>
      </c>
      <c r="E139" s="104" t="s">
        <v>190</v>
      </c>
    </row>
    <row r="140" spans="1:6" s="121" customFormat="1" ht="20.100000000000001" customHeight="1">
      <c r="A140" s="214">
        <v>9</v>
      </c>
      <c r="B140" s="215" t="s">
        <v>205</v>
      </c>
      <c r="C140" s="214">
        <v>2020</v>
      </c>
      <c r="D140" s="217">
        <v>34438.769999999997</v>
      </c>
      <c r="F140" s="281">
        <f>D138+D139</f>
        <v>30258</v>
      </c>
    </row>
    <row r="141" spans="1:6" s="82" customFormat="1" ht="20.100000000000001" customHeight="1">
      <c r="A141" s="323" t="s">
        <v>7</v>
      </c>
      <c r="B141" s="323"/>
      <c r="C141" s="323"/>
      <c r="D141" s="14">
        <f>SUM(D132:D140)</f>
        <v>75661.759999999995</v>
      </c>
      <c r="E141" s="134"/>
      <c r="F141" s="94">
        <f>D141-F140</f>
        <v>45403.759999999995</v>
      </c>
    </row>
    <row r="142" spans="1:6" s="82" customFormat="1" ht="20.100000000000001" customHeight="1">
      <c r="A142" s="324" t="s">
        <v>380</v>
      </c>
      <c r="B142" s="324"/>
      <c r="C142" s="324"/>
      <c r="D142" s="324"/>
    </row>
    <row r="143" spans="1:6" s="164" customFormat="1" ht="20.100000000000001" customHeight="1">
      <c r="A143" s="169"/>
      <c r="B143" s="165" t="s">
        <v>194</v>
      </c>
      <c r="C143" s="166">
        <v>2020</v>
      </c>
      <c r="D143" s="203">
        <v>22209.08</v>
      </c>
      <c r="E143" s="104" t="s">
        <v>190</v>
      </c>
    </row>
    <row r="144" spans="1:6" s="82" customFormat="1" ht="20.100000000000001" customHeight="1">
      <c r="A144" s="323" t="s">
        <v>7</v>
      </c>
      <c r="B144" s="323"/>
      <c r="C144" s="323"/>
      <c r="D144" s="13">
        <f>SUM(D143:D143)</f>
        <v>22209.08</v>
      </c>
      <c r="E144" s="134"/>
    </row>
    <row r="145" spans="1:6" s="82" customFormat="1" ht="20.100000000000001" customHeight="1">
      <c r="A145" s="324" t="s">
        <v>381</v>
      </c>
      <c r="B145" s="324"/>
      <c r="C145" s="324"/>
      <c r="D145" s="324"/>
    </row>
    <row r="146" spans="1:6" ht="20.100000000000001" customHeight="1">
      <c r="A146" s="204">
        <v>1</v>
      </c>
      <c r="B146" s="205" t="s">
        <v>376</v>
      </c>
      <c r="C146" s="206">
        <v>2020</v>
      </c>
      <c r="D146" s="207">
        <v>3430</v>
      </c>
    </row>
    <row r="147" spans="1:6" s="82" customFormat="1" ht="20.100000000000001" customHeight="1">
      <c r="A147" s="323" t="s">
        <v>7</v>
      </c>
      <c r="B147" s="323"/>
      <c r="C147" s="323"/>
      <c r="D147" s="14">
        <f>SUM(D146:D146)</f>
        <v>3430</v>
      </c>
      <c r="E147" s="134"/>
      <c r="F147" s="94"/>
    </row>
    <row r="149" spans="1:6">
      <c r="C149" s="90"/>
    </row>
  </sheetData>
  <mergeCells count="38">
    <mergeCell ref="A56:C56"/>
    <mergeCell ref="A60:D60"/>
    <mergeCell ref="A68:C68"/>
    <mergeCell ref="A130:C130"/>
    <mergeCell ref="A142:D142"/>
    <mergeCell ref="A81:C81"/>
    <mergeCell ref="A108:C108"/>
    <mergeCell ref="A116:D116"/>
    <mergeCell ref="A109:D109"/>
    <mergeCell ref="A92:C92"/>
    <mergeCell ref="A147:C147"/>
    <mergeCell ref="A73:D73"/>
    <mergeCell ref="A111:C111"/>
    <mergeCell ref="A145:D145"/>
    <mergeCell ref="A57:D57"/>
    <mergeCell ref="A141:C141"/>
    <mergeCell ref="A131:D131"/>
    <mergeCell ref="A112:D112"/>
    <mergeCell ref="A115:C115"/>
    <mergeCell ref="A144:C144"/>
    <mergeCell ref="A69:D69"/>
    <mergeCell ref="A59:C59"/>
    <mergeCell ref="E127:E128"/>
    <mergeCell ref="A72:C72"/>
    <mergeCell ref="A86:D86"/>
    <mergeCell ref="A93:D93"/>
    <mergeCell ref="C1:D1"/>
    <mergeCell ref="A6:D6"/>
    <mergeCell ref="A29:C29"/>
    <mergeCell ref="A34:D34"/>
    <mergeCell ref="A42:C42"/>
    <mergeCell ref="A43:D43"/>
    <mergeCell ref="A30:D30"/>
    <mergeCell ref="A45:C45"/>
    <mergeCell ref="A46:D46"/>
    <mergeCell ref="A33:C33"/>
    <mergeCell ref="A48:C48"/>
    <mergeCell ref="A49:D49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94" fitToHeight="0" orientation="portrait" r:id="rId1"/>
  <headerFooter alignWithMargins="0"/>
  <rowBreaks count="5" manualBreakCount="5">
    <brk id="29" max="4" man="1"/>
    <brk id="55" max="4" man="1"/>
    <brk id="71" max="4" man="1"/>
    <brk id="81" max="4" man="1"/>
    <brk id="11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DAC9-A4CF-4C44-B7DC-E85B2F662F53}">
  <sheetPr>
    <pageSetUpPr fitToPage="1"/>
  </sheetPr>
  <dimension ref="A1:T37"/>
  <sheetViews>
    <sheetView topLeftCell="C1" zoomScaleNormal="100" workbookViewId="0">
      <selection activeCell="Q25" sqref="Q25"/>
    </sheetView>
  </sheetViews>
  <sheetFormatPr defaultColWidth="9.140625" defaultRowHeight="12.75"/>
  <cols>
    <col min="1" max="1" width="4.5703125" style="8" customWidth="1"/>
    <col min="2" max="2" width="32.85546875" style="8" customWidth="1"/>
    <col min="3" max="3" width="32.85546875" style="159" customWidth="1"/>
    <col min="4" max="4" width="16.7109375" style="8" customWidth="1"/>
    <col min="5" max="5" width="15" style="117" customWidth="1"/>
    <col min="6" max="6" width="24.42578125" style="8" customWidth="1"/>
    <col min="7" max="7" width="11.42578125" style="131" customWidth="1"/>
    <col min="8" max="8" width="17.42578125" style="8" customWidth="1"/>
    <col min="9" max="9" width="12" style="8" customWidth="1"/>
    <col min="10" max="10" width="15.85546875" style="8" customWidth="1"/>
    <col min="11" max="13" width="12.42578125" style="8" customWidth="1"/>
    <col min="14" max="14" width="10" style="8" customWidth="1"/>
    <col min="15" max="15" width="19.42578125" style="132" customWidth="1"/>
    <col min="16" max="18" width="12.5703125" style="8" customWidth="1"/>
    <col min="19" max="19" width="12.140625" style="8" customWidth="1"/>
    <col min="20" max="21" width="22.7109375" style="8" customWidth="1"/>
    <col min="22" max="16384" width="9.140625" style="8"/>
  </cols>
  <sheetData>
    <row r="1" spans="1:20" s="159" customFormat="1" ht="27.75" customHeight="1">
      <c r="E1" s="117"/>
      <c r="G1" s="131"/>
      <c r="O1" s="132"/>
      <c r="Q1" s="327" t="s">
        <v>463</v>
      </c>
      <c r="R1" s="327"/>
    </row>
    <row r="2" spans="1:20" s="159" customFormat="1" ht="12.75" customHeight="1">
      <c r="E2" s="117"/>
      <c r="G2" s="131"/>
      <c r="O2" s="132"/>
    </row>
    <row r="3" spans="1:20" s="3" customFormat="1" ht="19.5" customHeight="1">
      <c r="A3" s="332" t="s">
        <v>5</v>
      </c>
      <c r="B3" s="332" t="s">
        <v>206</v>
      </c>
      <c r="C3" s="332" t="s">
        <v>382</v>
      </c>
      <c r="D3" s="332" t="s">
        <v>207</v>
      </c>
      <c r="E3" s="332" t="s">
        <v>208</v>
      </c>
      <c r="F3" s="332" t="s">
        <v>209</v>
      </c>
      <c r="G3" s="332" t="s">
        <v>210</v>
      </c>
      <c r="H3" s="332" t="s">
        <v>211</v>
      </c>
      <c r="I3" s="332" t="s">
        <v>212</v>
      </c>
      <c r="J3" s="332" t="s">
        <v>213</v>
      </c>
      <c r="K3" s="332" t="s">
        <v>214</v>
      </c>
      <c r="L3" s="332" t="s">
        <v>215</v>
      </c>
      <c r="M3" s="333" t="s">
        <v>216</v>
      </c>
      <c r="N3" s="332" t="s">
        <v>217</v>
      </c>
      <c r="O3" s="336" t="s">
        <v>459</v>
      </c>
      <c r="P3" s="332" t="s">
        <v>218</v>
      </c>
      <c r="Q3" s="332"/>
      <c r="R3" s="332" t="s">
        <v>219</v>
      </c>
      <c r="S3" s="332"/>
    </row>
    <row r="4" spans="1:20" s="3" customFormat="1" ht="25.5" customHeight="1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4"/>
      <c r="N4" s="332"/>
      <c r="O4" s="336"/>
      <c r="P4" s="332"/>
      <c r="Q4" s="332"/>
      <c r="R4" s="332"/>
      <c r="S4" s="332"/>
    </row>
    <row r="5" spans="1:20" s="3" customFormat="1" ht="17.25" customHeight="1">
      <c r="A5" s="332"/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5"/>
      <c r="N5" s="332"/>
      <c r="O5" s="336"/>
      <c r="P5" s="127" t="s">
        <v>220</v>
      </c>
      <c r="Q5" s="127" t="s">
        <v>221</v>
      </c>
      <c r="R5" s="127" t="s">
        <v>220</v>
      </c>
      <c r="S5" s="127" t="s">
        <v>221</v>
      </c>
    </row>
    <row r="6" spans="1:20" ht="39.950000000000003" customHeight="1">
      <c r="A6" s="226">
        <v>1</v>
      </c>
      <c r="B6" s="226" t="s">
        <v>222</v>
      </c>
      <c r="C6" s="226" t="s">
        <v>445</v>
      </c>
      <c r="D6" s="226" t="s">
        <v>223</v>
      </c>
      <c r="E6" s="193" t="s">
        <v>224</v>
      </c>
      <c r="F6" s="226" t="s">
        <v>225</v>
      </c>
      <c r="G6" s="226" t="s">
        <v>226</v>
      </c>
      <c r="H6" s="226" t="s">
        <v>227</v>
      </c>
      <c r="I6" s="226">
        <v>6871</v>
      </c>
      <c r="J6" s="226" t="s">
        <v>228</v>
      </c>
      <c r="K6" s="226">
        <v>6</v>
      </c>
      <c r="L6" s="229" t="s">
        <v>130</v>
      </c>
      <c r="M6" s="229">
        <v>14000</v>
      </c>
      <c r="N6" s="226">
        <v>2005</v>
      </c>
      <c r="O6" s="227">
        <v>133100</v>
      </c>
      <c r="P6" s="223" t="s">
        <v>390</v>
      </c>
      <c r="Q6" s="223" t="s">
        <v>391</v>
      </c>
      <c r="R6" s="223" t="s">
        <v>390</v>
      </c>
      <c r="S6" s="223" t="s">
        <v>391</v>
      </c>
      <c r="T6" s="117"/>
    </row>
    <row r="7" spans="1:20" ht="39.950000000000003" customHeight="1">
      <c r="A7" s="226">
        <v>2</v>
      </c>
      <c r="B7" s="226" t="s">
        <v>229</v>
      </c>
      <c r="C7" s="226" t="s">
        <v>446</v>
      </c>
      <c r="D7" s="226" t="s">
        <v>230</v>
      </c>
      <c r="E7" s="226" t="s">
        <v>231</v>
      </c>
      <c r="F7" s="226">
        <v>479017</v>
      </c>
      <c r="G7" s="226" t="s">
        <v>232</v>
      </c>
      <c r="H7" s="226" t="s">
        <v>227</v>
      </c>
      <c r="I7" s="226">
        <v>2120</v>
      </c>
      <c r="J7" s="226" t="s">
        <v>233</v>
      </c>
      <c r="K7" s="226">
        <v>6</v>
      </c>
      <c r="L7" s="229" t="s">
        <v>130</v>
      </c>
      <c r="M7" s="229">
        <v>2500</v>
      </c>
      <c r="N7" s="226">
        <v>1987</v>
      </c>
      <c r="O7" s="227">
        <v>1350</v>
      </c>
      <c r="P7" s="223" t="s">
        <v>392</v>
      </c>
      <c r="Q7" s="124" t="s">
        <v>393</v>
      </c>
      <c r="R7" s="223" t="s">
        <v>392</v>
      </c>
      <c r="S7" s="124" t="s">
        <v>393</v>
      </c>
    </row>
    <row r="8" spans="1:20" ht="39.950000000000003" customHeight="1">
      <c r="A8" s="226">
        <v>3</v>
      </c>
      <c r="B8" s="226" t="s">
        <v>222</v>
      </c>
      <c r="C8" s="226" t="s">
        <v>447</v>
      </c>
      <c r="D8" s="226" t="s">
        <v>230</v>
      </c>
      <c r="E8" s="226" t="s">
        <v>234</v>
      </c>
      <c r="F8" s="226" t="s">
        <v>235</v>
      </c>
      <c r="G8" s="226" t="s">
        <v>236</v>
      </c>
      <c r="H8" s="226" t="s">
        <v>227</v>
      </c>
      <c r="I8" s="226">
        <v>2120</v>
      </c>
      <c r="J8" s="226" t="s">
        <v>237</v>
      </c>
      <c r="K8" s="226">
        <v>9</v>
      </c>
      <c r="L8" s="229" t="s">
        <v>130</v>
      </c>
      <c r="M8" s="229">
        <v>2500</v>
      </c>
      <c r="N8" s="226">
        <v>1989</v>
      </c>
      <c r="O8" s="227">
        <v>2000</v>
      </c>
      <c r="P8" s="223" t="s">
        <v>392</v>
      </c>
      <c r="Q8" s="124" t="s">
        <v>393</v>
      </c>
      <c r="R8" s="223" t="s">
        <v>392</v>
      </c>
      <c r="S8" s="124" t="s">
        <v>393</v>
      </c>
    </row>
    <row r="9" spans="1:20" ht="39.950000000000003" customHeight="1">
      <c r="A9" s="226">
        <v>4</v>
      </c>
      <c r="B9" s="226" t="s">
        <v>229</v>
      </c>
      <c r="C9" s="226" t="s">
        <v>445</v>
      </c>
      <c r="D9" s="226" t="s">
        <v>238</v>
      </c>
      <c r="E9" s="226" t="s">
        <v>239</v>
      </c>
      <c r="F9" s="228" t="s">
        <v>240</v>
      </c>
      <c r="G9" s="226" t="s">
        <v>241</v>
      </c>
      <c r="H9" s="226" t="s">
        <v>227</v>
      </c>
      <c r="I9" s="226">
        <v>6830</v>
      </c>
      <c r="J9" s="226" t="s">
        <v>242</v>
      </c>
      <c r="K9" s="226">
        <v>6</v>
      </c>
      <c r="L9" s="229" t="s">
        <v>130</v>
      </c>
      <c r="M9" s="229"/>
      <c r="N9" s="226">
        <v>1984</v>
      </c>
      <c r="O9" s="227">
        <v>9200</v>
      </c>
      <c r="P9" s="223" t="s">
        <v>392</v>
      </c>
      <c r="Q9" s="124" t="s">
        <v>393</v>
      </c>
      <c r="R9" s="223" t="s">
        <v>392</v>
      </c>
      <c r="S9" s="124" t="s">
        <v>393</v>
      </c>
    </row>
    <row r="10" spans="1:20" ht="39.950000000000003" customHeight="1">
      <c r="A10" s="226">
        <v>6</v>
      </c>
      <c r="B10" s="226" t="s">
        <v>229</v>
      </c>
      <c r="C10" s="226" t="s">
        <v>448</v>
      </c>
      <c r="D10" s="226" t="s">
        <v>230</v>
      </c>
      <c r="E10" s="226" t="s">
        <v>243</v>
      </c>
      <c r="F10" s="226">
        <v>465466</v>
      </c>
      <c r="G10" s="226" t="s">
        <v>244</v>
      </c>
      <c r="H10" s="226" t="s">
        <v>227</v>
      </c>
      <c r="I10" s="226">
        <v>2120</v>
      </c>
      <c r="J10" s="226" t="s">
        <v>245</v>
      </c>
      <c r="K10" s="226">
        <v>6</v>
      </c>
      <c r="L10" s="229" t="s">
        <v>130</v>
      </c>
      <c r="M10" s="229">
        <v>2500</v>
      </c>
      <c r="N10" s="226">
        <v>1987</v>
      </c>
      <c r="O10" s="227">
        <v>2100</v>
      </c>
      <c r="P10" s="223" t="s">
        <v>392</v>
      </c>
      <c r="Q10" s="124" t="s">
        <v>393</v>
      </c>
      <c r="R10" s="223" t="s">
        <v>392</v>
      </c>
      <c r="S10" s="124" t="s">
        <v>393</v>
      </c>
    </row>
    <row r="11" spans="1:20" ht="39.950000000000003" customHeight="1">
      <c r="A11" s="226">
        <v>8</v>
      </c>
      <c r="B11" s="226" t="s">
        <v>246</v>
      </c>
      <c r="C11" s="226" t="s">
        <v>449</v>
      </c>
      <c r="D11" s="226" t="s">
        <v>247</v>
      </c>
      <c r="E11" s="226" t="s">
        <v>248</v>
      </c>
      <c r="F11" s="226" t="s">
        <v>249</v>
      </c>
      <c r="G11" s="226" t="s">
        <v>250</v>
      </c>
      <c r="H11" s="226" t="s">
        <v>227</v>
      </c>
      <c r="I11" s="226">
        <v>2402</v>
      </c>
      <c r="J11" s="226" t="s">
        <v>251</v>
      </c>
      <c r="K11" s="226">
        <v>6</v>
      </c>
      <c r="L11" s="229" t="s">
        <v>130</v>
      </c>
      <c r="M11" s="229">
        <v>3490</v>
      </c>
      <c r="N11" s="226">
        <v>2008</v>
      </c>
      <c r="O11" s="224">
        <v>35200</v>
      </c>
      <c r="P11" s="124" t="s">
        <v>394</v>
      </c>
      <c r="Q11" s="223" t="s">
        <v>395</v>
      </c>
      <c r="R11" s="124" t="s">
        <v>394</v>
      </c>
      <c r="S11" s="223" t="s">
        <v>395</v>
      </c>
    </row>
    <row r="12" spans="1:20" ht="39.950000000000003" customHeight="1">
      <c r="A12" s="226">
        <v>10</v>
      </c>
      <c r="B12" s="226" t="s">
        <v>229</v>
      </c>
      <c r="C12" s="226" t="s">
        <v>450</v>
      </c>
      <c r="D12" s="226" t="s">
        <v>223</v>
      </c>
      <c r="E12" s="226">
        <v>266</v>
      </c>
      <c r="F12" s="226">
        <v>66523</v>
      </c>
      <c r="G12" s="226" t="s">
        <v>252</v>
      </c>
      <c r="H12" s="226" t="s">
        <v>227</v>
      </c>
      <c r="I12" s="226">
        <v>6642</v>
      </c>
      <c r="J12" s="226" t="s">
        <v>253</v>
      </c>
      <c r="K12" s="226">
        <v>6</v>
      </c>
      <c r="L12" s="229" t="s">
        <v>130</v>
      </c>
      <c r="M12" s="229">
        <v>10750</v>
      </c>
      <c r="N12" s="226">
        <v>1988</v>
      </c>
      <c r="O12" s="227">
        <v>23000</v>
      </c>
      <c r="P12" s="223" t="s">
        <v>392</v>
      </c>
      <c r="Q12" s="124" t="s">
        <v>393</v>
      </c>
      <c r="R12" s="223" t="s">
        <v>392</v>
      </c>
      <c r="S12" s="124" t="s">
        <v>393</v>
      </c>
    </row>
    <row r="13" spans="1:20" ht="39.950000000000003" customHeight="1">
      <c r="A13" s="226">
        <v>11</v>
      </c>
      <c r="B13" s="226" t="s">
        <v>451</v>
      </c>
      <c r="C13" s="226" t="s">
        <v>451</v>
      </c>
      <c r="D13" s="226" t="s">
        <v>255</v>
      </c>
      <c r="E13" s="226" t="s">
        <v>256</v>
      </c>
      <c r="F13" s="226" t="s">
        <v>257</v>
      </c>
      <c r="G13" s="226" t="s">
        <v>258</v>
      </c>
      <c r="H13" s="226" t="s">
        <v>259</v>
      </c>
      <c r="I13" s="226">
        <v>1969</v>
      </c>
      <c r="J13" s="226" t="s">
        <v>260</v>
      </c>
      <c r="K13" s="226">
        <v>6</v>
      </c>
      <c r="L13" s="229" t="s">
        <v>130</v>
      </c>
      <c r="M13" s="229">
        <v>2565</v>
      </c>
      <c r="N13" s="226">
        <v>1993</v>
      </c>
      <c r="O13" s="230" t="s">
        <v>130</v>
      </c>
      <c r="P13" s="223" t="s">
        <v>396</v>
      </c>
      <c r="Q13" s="124" t="s">
        <v>397</v>
      </c>
      <c r="R13" s="231" t="s">
        <v>130</v>
      </c>
      <c r="S13" s="231" t="s">
        <v>130</v>
      </c>
    </row>
    <row r="14" spans="1:20" ht="39.950000000000003" customHeight="1">
      <c r="A14" s="226">
        <v>12</v>
      </c>
      <c r="B14" s="226" t="s">
        <v>452</v>
      </c>
      <c r="C14" s="226" t="s">
        <v>452</v>
      </c>
      <c r="D14" s="226" t="s">
        <v>247</v>
      </c>
      <c r="E14" s="226" t="s">
        <v>248</v>
      </c>
      <c r="F14" s="226" t="s">
        <v>262</v>
      </c>
      <c r="G14" s="226" t="s">
        <v>263</v>
      </c>
      <c r="H14" s="226" t="s">
        <v>259</v>
      </c>
      <c r="I14" s="226">
        <v>1998</v>
      </c>
      <c r="J14" s="226" t="s">
        <v>264</v>
      </c>
      <c r="K14" s="226">
        <v>5</v>
      </c>
      <c r="L14" s="229" t="s">
        <v>130</v>
      </c>
      <c r="M14" s="229">
        <v>2550</v>
      </c>
      <c r="N14" s="226">
        <v>1997</v>
      </c>
      <c r="O14" s="230" t="s">
        <v>130</v>
      </c>
      <c r="P14" s="124" t="s">
        <v>398</v>
      </c>
      <c r="Q14" s="223" t="s">
        <v>399</v>
      </c>
      <c r="R14" s="231" t="s">
        <v>130</v>
      </c>
      <c r="S14" s="231" t="s">
        <v>130</v>
      </c>
    </row>
    <row r="15" spans="1:20" ht="39.950000000000003" customHeight="1">
      <c r="A15" s="226">
        <v>13</v>
      </c>
      <c r="B15" s="226" t="s">
        <v>261</v>
      </c>
      <c r="C15" s="226" t="s">
        <v>453</v>
      </c>
      <c r="D15" s="226" t="s">
        <v>230</v>
      </c>
      <c r="E15" s="226">
        <v>3524</v>
      </c>
      <c r="F15" s="226" t="s">
        <v>265</v>
      </c>
      <c r="G15" s="226" t="s">
        <v>266</v>
      </c>
      <c r="H15" s="226" t="s">
        <v>227</v>
      </c>
      <c r="I15" s="226">
        <v>2417</v>
      </c>
      <c r="J15" s="226" t="s">
        <v>267</v>
      </c>
      <c r="K15" s="226">
        <v>6</v>
      </c>
      <c r="L15" s="229" t="s">
        <v>130</v>
      </c>
      <c r="M15" s="229">
        <v>3500</v>
      </c>
      <c r="N15" s="226">
        <v>2001</v>
      </c>
      <c r="O15" s="230">
        <v>8000</v>
      </c>
      <c r="P15" s="223" t="s">
        <v>400</v>
      </c>
      <c r="Q15" s="223" t="s">
        <v>401</v>
      </c>
      <c r="R15" s="223" t="s">
        <v>418</v>
      </c>
      <c r="S15" s="223" t="s">
        <v>419</v>
      </c>
    </row>
    <row r="16" spans="1:20" ht="39.950000000000003" customHeight="1">
      <c r="A16" s="226">
        <v>14</v>
      </c>
      <c r="B16" s="226" t="s">
        <v>254</v>
      </c>
      <c r="C16" s="226" t="s">
        <v>268</v>
      </c>
      <c r="D16" s="226" t="s">
        <v>238</v>
      </c>
      <c r="E16" s="226">
        <v>315</v>
      </c>
      <c r="F16" s="228" t="s">
        <v>269</v>
      </c>
      <c r="G16" s="226" t="s">
        <v>270</v>
      </c>
      <c r="H16" s="226" t="s">
        <v>227</v>
      </c>
      <c r="I16" s="226">
        <v>11100</v>
      </c>
      <c r="J16" s="226" t="s">
        <v>271</v>
      </c>
      <c r="K16" s="226">
        <v>6</v>
      </c>
      <c r="L16" s="229" t="s">
        <v>130</v>
      </c>
      <c r="M16" s="229">
        <v>15400</v>
      </c>
      <c r="N16" s="226">
        <v>1985</v>
      </c>
      <c r="O16" s="227">
        <v>15700</v>
      </c>
      <c r="P16" s="223" t="s">
        <v>402</v>
      </c>
      <c r="Q16" s="223" t="s">
        <v>403</v>
      </c>
      <c r="R16" s="223" t="s">
        <v>420</v>
      </c>
      <c r="S16" s="223" t="s">
        <v>421</v>
      </c>
    </row>
    <row r="17" spans="1:20" ht="39.950000000000003" customHeight="1">
      <c r="A17" s="226">
        <v>15</v>
      </c>
      <c r="B17" s="226" t="s">
        <v>261</v>
      </c>
      <c r="C17" s="226" t="s">
        <v>272</v>
      </c>
      <c r="D17" s="226" t="s">
        <v>273</v>
      </c>
      <c r="E17" s="226" t="s">
        <v>274</v>
      </c>
      <c r="F17" s="226" t="s">
        <v>275</v>
      </c>
      <c r="G17" s="226" t="s">
        <v>276</v>
      </c>
      <c r="H17" s="226" t="s">
        <v>259</v>
      </c>
      <c r="I17" s="226">
        <v>2417</v>
      </c>
      <c r="J17" s="226" t="s">
        <v>277</v>
      </c>
      <c r="K17" s="226">
        <v>6</v>
      </c>
      <c r="L17" s="229" t="s">
        <v>130</v>
      </c>
      <c r="M17" s="229">
        <v>3500</v>
      </c>
      <c r="N17" s="226">
        <v>2001</v>
      </c>
      <c r="O17" s="227">
        <v>7300</v>
      </c>
      <c r="P17" s="223" t="s">
        <v>404</v>
      </c>
      <c r="Q17" s="124" t="s">
        <v>405</v>
      </c>
      <c r="R17" s="223" t="s">
        <v>404</v>
      </c>
      <c r="S17" s="124" t="s">
        <v>422</v>
      </c>
    </row>
    <row r="18" spans="1:20" ht="39.950000000000003" customHeight="1">
      <c r="A18" s="226">
        <v>16</v>
      </c>
      <c r="B18" s="226" t="s">
        <v>229</v>
      </c>
      <c r="C18" s="226" t="s">
        <v>454</v>
      </c>
      <c r="D18" s="193" t="s">
        <v>278</v>
      </c>
      <c r="E18" s="226">
        <v>3524</v>
      </c>
      <c r="F18" s="234" t="s">
        <v>279</v>
      </c>
      <c r="G18" s="193" t="s">
        <v>280</v>
      </c>
      <c r="H18" s="226" t="s">
        <v>281</v>
      </c>
      <c r="I18" s="193">
        <v>2417</v>
      </c>
      <c r="J18" s="193" t="s">
        <v>282</v>
      </c>
      <c r="K18" s="193">
        <v>5</v>
      </c>
      <c r="L18" s="229" t="s">
        <v>130</v>
      </c>
      <c r="M18" s="229">
        <v>3500</v>
      </c>
      <c r="N18" s="193">
        <v>2000</v>
      </c>
      <c r="O18" s="224">
        <v>10900</v>
      </c>
      <c r="P18" s="223" t="s">
        <v>406</v>
      </c>
      <c r="Q18" s="223" t="s">
        <v>407</v>
      </c>
      <c r="R18" s="223" t="s">
        <v>406</v>
      </c>
      <c r="S18" s="223" t="s">
        <v>407</v>
      </c>
    </row>
    <row r="19" spans="1:20" ht="39.950000000000003" customHeight="1">
      <c r="A19" s="226">
        <v>17</v>
      </c>
      <c r="B19" s="226" t="s">
        <v>229</v>
      </c>
      <c r="C19" s="226" t="s">
        <v>268</v>
      </c>
      <c r="D19" s="226" t="s">
        <v>230</v>
      </c>
      <c r="E19" s="226">
        <v>3524</v>
      </c>
      <c r="F19" s="226" t="s">
        <v>283</v>
      </c>
      <c r="G19" s="226" t="s">
        <v>284</v>
      </c>
      <c r="H19" s="226" t="s">
        <v>259</v>
      </c>
      <c r="I19" s="226">
        <v>2417</v>
      </c>
      <c r="J19" s="226" t="s">
        <v>285</v>
      </c>
      <c r="K19" s="226">
        <v>12</v>
      </c>
      <c r="L19" s="229" t="s">
        <v>130</v>
      </c>
      <c r="M19" s="229">
        <v>3500</v>
      </c>
      <c r="N19" s="226">
        <v>1999</v>
      </c>
      <c r="O19" s="227">
        <v>6600</v>
      </c>
      <c r="P19" s="223" t="s">
        <v>383</v>
      </c>
      <c r="Q19" s="223" t="s">
        <v>384</v>
      </c>
      <c r="R19" s="223" t="s">
        <v>383</v>
      </c>
      <c r="S19" s="223" t="s">
        <v>384</v>
      </c>
    </row>
    <row r="20" spans="1:20" ht="39.950000000000003" customHeight="1">
      <c r="A20" s="226">
        <v>18</v>
      </c>
      <c r="B20" s="226" t="s">
        <v>222</v>
      </c>
      <c r="C20" s="226" t="s">
        <v>450</v>
      </c>
      <c r="D20" s="226" t="s">
        <v>286</v>
      </c>
      <c r="E20" s="226" t="s">
        <v>287</v>
      </c>
      <c r="F20" s="226">
        <v>296426</v>
      </c>
      <c r="G20" s="226" t="s">
        <v>288</v>
      </c>
      <c r="H20" s="226" t="s">
        <v>227</v>
      </c>
      <c r="I20" s="226">
        <v>2120</v>
      </c>
      <c r="J20" s="226" t="s">
        <v>289</v>
      </c>
      <c r="K20" s="226">
        <v>6</v>
      </c>
      <c r="L20" s="229" t="s">
        <v>130</v>
      </c>
      <c r="M20" s="229">
        <v>2175</v>
      </c>
      <c r="N20" s="226">
        <v>1978</v>
      </c>
      <c r="O20" s="230" t="s">
        <v>130</v>
      </c>
      <c r="P20" s="223" t="s">
        <v>408</v>
      </c>
      <c r="Q20" s="223" t="s">
        <v>409</v>
      </c>
      <c r="R20" s="232" t="s">
        <v>130</v>
      </c>
      <c r="S20" s="232" t="s">
        <v>130</v>
      </c>
    </row>
    <row r="21" spans="1:20" s="128" customFormat="1" ht="39.950000000000003" customHeight="1">
      <c r="A21" s="226">
        <v>19</v>
      </c>
      <c r="B21" s="226" t="s">
        <v>222</v>
      </c>
      <c r="C21" s="226" t="s">
        <v>229</v>
      </c>
      <c r="D21" s="193" t="s">
        <v>290</v>
      </c>
      <c r="E21" s="226" t="s">
        <v>291</v>
      </c>
      <c r="F21" s="234" t="s">
        <v>292</v>
      </c>
      <c r="G21" s="193" t="s">
        <v>293</v>
      </c>
      <c r="H21" s="193" t="s">
        <v>294</v>
      </c>
      <c r="I21" s="235" t="s">
        <v>130</v>
      </c>
      <c r="J21" s="193" t="s">
        <v>295</v>
      </c>
      <c r="K21" s="235" t="s">
        <v>130</v>
      </c>
      <c r="L21" s="193">
        <v>8000</v>
      </c>
      <c r="M21" s="193">
        <v>9000</v>
      </c>
      <c r="N21" s="193">
        <v>1984</v>
      </c>
      <c r="O21" s="224">
        <v>4700</v>
      </c>
      <c r="P21" s="124" t="s">
        <v>410</v>
      </c>
      <c r="Q21" s="223" t="s">
        <v>411</v>
      </c>
      <c r="R21" s="124" t="s">
        <v>410</v>
      </c>
      <c r="S21" s="223" t="s">
        <v>411</v>
      </c>
    </row>
    <row r="22" spans="1:20" s="128" customFormat="1" ht="39.950000000000003" customHeight="1">
      <c r="A22" s="226">
        <v>20</v>
      </c>
      <c r="B22" s="226" t="s">
        <v>222</v>
      </c>
      <c r="C22" s="226" t="s">
        <v>229</v>
      </c>
      <c r="D22" s="193" t="s">
        <v>296</v>
      </c>
      <c r="E22" s="226" t="s">
        <v>297</v>
      </c>
      <c r="F22" s="236" t="s">
        <v>298</v>
      </c>
      <c r="G22" s="235" t="s">
        <v>130</v>
      </c>
      <c r="H22" s="226" t="s">
        <v>299</v>
      </c>
      <c r="I22" s="193"/>
      <c r="J22" s="235" t="s">
        <v>130</v>
      </c>
      <c r="K22" s="193">
        <v>1</v>
      </c>
      <c r="L22" s="235" t="s">
        <v>130</v>
      </c>
      <c r="M22" s="235"/>
      <c r="N22" s="193">
        <v>1986</v>
      </c>
      <c r="O22" s="224">
        <v>20900</v>
      </c>
      <c r="P22" s="223" t="s">
        <v>412</v>
      </c>
      <c r="Q22" s="223" t="s">
        <v>413</v>
      </c>
      <c r="R22" s="223" t="s">
        <v>412</v>
      </c>
      <c r="S22" s="223" t="s">
        <v>413</v>
      </c>
    </row>
    <row r="23" spans="1:20" s="128" customFormat="1" ht="39.950000000000003" customHeight="1">
      <c r="A23" s="226">
        <v>21</v>
      </c>
      <c r="B23" s="226" t="s">
        <v>222</v>
      </c>
      <c r="C23" s="226" t="s">
        <v>229</v>
      </c>
      <c r="D23" s="193" t="s">
        <v>300</v>
      </c>
      <c r="E23" s="226"/>
      <c r="F23" s="234" t="s">
        <v>301</v>
      </c>
      <c r="G23" s="235" t="s">
        <v>130</v>
      </c>
      <c r="H23" s="193" t="s">
        <v>302</v>
      </c>
      <c r="I23" s="193"/>
      <c r="J23" s="235" t="s">
        <v>130</v>
      </c>
      <c r="K23" s="193">
        <v>1</v>
      </c>
      <c r="L23" s="235" t="s">
        <v>130</v>
      </c>
      <c r="M23" s="235"/>
      <c r="N23" s="193">
        <v>2000</v>
      </c>
      <c r="O23" s="224">
        <v>31400</v>
      </c>
      <c r="P23" s="223" t="s">
        <v>414</v>
      </c>
      <c r="Q23" s="223" t="s">
        <v>415</v>
      </c>
      <c r="R23" s="223" t="s">
        <v>414</v>
      </c>
      <c r="S23" s="223" t="s">
        <v>415</v>
      </c>
    </row>
    <row r="24" spans="1:20" s="128" customFormat="1" ht="39.950000000000003" customHeight="1">
      <c r="A24" s="226">
        <v>22</v>
      </c>
      <c r="B24" s="226" t="s">
        <v>222</v>
      </c>
      <c r="C24" s="226" t="s">
        <v>229</v>
      </c>
      <c r="D24" s="193" t="s">
        <v>303</v>
      </c>
      <c r="E24" s="226" t="s">
        <v>304</v>
      </c>
      <c r="F24" s="193" t="s">
        <v>305</v>
      </c>
      <c r="G24" s="193" t="s">
        <v>306</v>
      </c>
      <c r="H24" s="226" t="s">
        <v>302</v>
      </c>
      <c r="I24" s="193">
        <v>3121</v>
      </c>
      <c r="J24" s="193" t="s">
        <v>307</v>
      </c>
      <c r="K24" s="193">
        <v>1</v>
      </c>
      <c r="L24" s="235" t="s">
        <v>130</v>
      </c>
      <c r="M24" s="235"/>
      <c r="N24" s="193">
        <v>1986</v>
      </c>
      <c r="O24" s="224">
        <v>10500</v>
      </c>
      <c r="P24" s="223" t="s">
        <v>416</v>
      </c>
      <c r="Q24" s="124" t="s">
        <v>417</v>
      </c>
      <c r="R24" s="223" t="s">
        <v>416</v>
      </c>
      <c r="S24" s="124" t="s">
        <v>417</v>
      </c>
    </row>
    <row r="25" spans="1:20" s="128" customFormat="1" ht="39.950000000000003" customHeight="1">
      <c r="A25" s="226">
        <v>23</v>
      </c>
      <c r="B25" s="226" t="s">
        <v>222</v>
      </c>
      <c r="C25" s="226" t="s">
        <v>229</v>
      </c>
      <c r="D25" s="193" t="s">
        <v>290</v>
      </c>
      <c r="E25" s="226" t="s">
        <v>308</v>
      </c>
      <c r="F25" s="234" t="s">
        <v>309</v>
      </c>
      <c r="G25" s="193" t="s">
        <v>310</v>
      </c>
      <c r="H25" s="193" t="s">
        <v>290</v>
      </c>
      <c r="I25" s="235" t="s">
        <v>130</v>
      </c>
      <c r="J25" s="193" t="s">
        <v>311</v>
      </c>
      <c r="K25" s="235" t="s">
        <v>130</v>
      </c>
      <c r="L25" s="193">
        <v>6000</v>
      </c>
      <c r="M25" s="193">
        <v>7600</v>
      </c>
      <c r="N25" s="193">
        <v>1990</v>
      </c>
      <c r="O25" s="224">
        <v>8500</v>
      </c>
      <c r="P25" s="124" t="s">
        <v>423</v>
      </c>
      <c r="Q25" s="223" t="s">
        <v>424</v>
      </c>
      <c r="R25" s="223" t="s">
        <v>425</v>
      </c>
      <c r="S25" s="223" t="s">
        <v>426</v>
      </c>
    </row>
    <row r="26" spans="1:20" s="128" customFormat="1" ht="39.950000000000003" customHeight="1">
      <c r="A26" s="226">
        <v>24</v>
      </c>
      <c r="B26" s="226" t="s">
        <v>222</v>
      </c>
      <c r="C26" s="226" t="s">
        <v>229</v>
      </c>
      <c r="D26" s="193" t="s">
        <v>312</v>
      </c>
      <c r="E26" s="226" t="s">
        <v>313</v>
      </c>
      <c r="F26" s="234" t="s">
        <v>314</v>
      </c>
      <c r="G26" s="235" t="s">
        <v>130</v>
      </c>
      <c r="H26" s="226" t="s">
        <v>315</v>
      </c>
      <c r="I26" s="193"/>
      <c r="J26" s="193" t="s">
        <v>316</v>
      </c>
      <c r="K26" s="193">
        <v>1</v>
      </c>
      <c r="L26" s="235" t="s">
        <v>130</v>
      </c>
      <c r="M26" s="235"/>
      <c r="N26" s="193">
        <v>1988</v>
      </c>
      <c r="O26" s="237" t="s">
        <v>130</v>
      </c>
      <c r="P26" s="223" t="s">
        <v>427</v>
      </c>
      <c r="Q26" s="124" t="s">
        <v>428</v>
      </c>
      <c r="R26" s="231" t="s">
        <v>130</v>
      </c>
      <c r="S26" s="231" t="s">
        <v>130</v>
      </c>
    </row>
    <row r="27" spans="1:20" s="130" customFormat="1" ht="39.950000000000003" customHeight="1">
      <c r="A27" s="226">
        <v>25</v>
      </c>
      <c r="B27" s="226" t="s">
        <v>222</v>
      </c>
      <c r="C27" s="226" t="s">
        <v>229</v>
      </c>
      <c r="D27" s="193" t="s">
        <v>317</v>
      </c>
      <c r="E27" s="226" t="s">
        <v>318</v>
      </c>
      <c r="F27" s="193" t="s">
        <v>319</v>
      </c>
      <c r="G27" s="193" t="s">
        <v>320</v>
      </c>
      <c r="H27" s="193" t="s">
        <v>321</v>
      </c>
      <c r="I27" s="193">
        <v>4156</v>
      </c>
      <c r="J27" s="193" t="s">
        <v>322</v>
      </c>
      <c r="K27" s="193">
        <v>1</v>
      </c>
      <c r="L27" s="235" t="s">
        <v>130</v>
      </c>
      <c r="M27" s="235"/>
      <c r="N27" s="193">
        <v>2010</v>
      </c>
      <c r="O27" s="224">
        <v>69000</v>
      </c>
      <c r="P27" s="223" t="s">
        <v>429</v>
      </c>
      <c r="Q27" s="223" t="s">
        <v>430</v>
      </c>
      <c r="R27" s="223" t="s">
        <v>429</v>
      </c>
      <c r="S27" s="223" t="s">
        <v>430</v>
      </c>
      <c r="T27" s="129" t="s">
        <v>323</v>
      </c>
    </row>
    <row r="28" spans="1:20" s="130" customFormat="1" ht="39.950000000000003" customHeight="1">
      <c r="A28" s="226">
        <v>26</v>
      </c>
      <c r="B28" s="226" t="s">
        <v>222</v>
      </c>
      <c r="C28" s="226" t="s">
        <v>229</v>
      </c>
      <c r="D28" s="193" t="s">
        <v>324</v>
      </c>
      <c r="E28" s="226" t="s">
        <v>325</v>
      </c>
      <c r="F28" s="234" t="s">
        <v>326</v>
      </c>
      <c r="G28" s="193" t="s">
        <v>327</v>
      </c>
      <c r="H28" s="226" t="s">
        <v>328</v>
      </c>
      <c r="I28" s="235" t="s">
        <v>130</v>
      </c>
      <c r="J28" s="193" t="s">
        <v>322</v>
      </c>
      <c r="K28" s="235" t="s">
        <v>130</v>
      </c>
      <c r="L28" s="193">
        <v>10000</v>
      </c>
      <c r="M28" s="193">
        <v>12900</v>
      </c>
      <c r="N28" s="193">
        <v>2010</v>
      </c>
      <c r="O28" s="224">
        <v>29400</v>
      </c>
      <c r="P28" s="223" t="s">
        <v>429</v>
      </c>
      <c r="Q28" s="223" t="s">
        <v>430</v>
      </c>
      <c r="R28" s="223" t="s">
        <v>429</v>
      </c>
      <c r="S28" s="223" t="s">
        <v>430</v>
      </c>
      <c r="T28" s="128"/>
    </row>
    <row r="29" spans="1:20" s="128" customFormat="1" ht="39.950000000000003" customHeight="1">
      <c r="A29" s="226">
        <v>27</v>
      </c>
      <c r="B29" s="226" t="s">
        <v>222</v>
      </c>
      <c r="C29" s="226" t="s">
        <v>229</v>
      </c>
      <c r="D29" s="193" t="s">
        <v>329</v>
      </c>
      <c r="E29" s="226" t="s">
        <v>330</v>
      </c>
      <c r="F29" s="193" t="s">
        <v>331</v>
      </c>
      <c r="G29" s="193" t="s">
        <v>332</v>
      </c>
      <c r="H29" s="226" t="s">
        <v>259</v>
      </c>
      <c r="I29" s="193">
        <v>2461</v>
      </c>
      <c r="J29" s="193" t="s">
        <v>333</v>
      </c>
      <c r="K29" s="193">
        <v>3</v>
      </c>
      <c r="L29" s="193">
        <v>953</v>
      </c>
      <c r="M29" s="193">
        <v>3000</v>
      </c>
      <c r="N29" s="193">
        <v>2000</v>
      </c>
      <c r="O29" s="224">
        <v>7500</v>
      </c>
      <c r="P29" s="223" t="s">
        <v>431</v>
      </c>
      <c r="Q29" s="223" t="s">
        <v>432</v>
      </c>
      <c r="R29" s="223" t="s">
        <v>431</v>
      </c>
      <c r="S29" s="223" t="s">
        <v>432</v>
      </c>
    </row>
    <row r="30" spans="1:20" s="128" customFormat="1" ht="39.950000000000003" customHeight="1">
      <c r="A30" s="226">
        <v>28</v>
      </c>
      <c r="B30" s="226" t="s">
        <v>222</v>
      </c>
      <c r="C30" s="226" t="s">
        <v>229</v>
      </c>
      <c r="D30" s="193" t="s">
        <v>317</v>
      </c>
      <c r="E30" s="226">
        <v>5211</v>
      </c>
      <c r="F30" s="234" t="s">
        <v>334</v>
      </c>
      <c r="G30" s="193" t="s">
        <v>335</v>
      </c>
      <c r="H30" s="193" t="s">
        <v>321</v>
      </c>
      <c r="I30" s="193">
        <v>2696</v>
      </c>
      <c r="J30" s="193" t="s">
        <v>336</v>
      </c>
      <c r="K30" s="193">
        <v>1</v>
      </c>
      <c r="L30" s="235" t="s">
        <v>130</v>
      </c>
      <c r="M30" s="235"/>
      <c r="N30" s="193">
        <v>1990</v>
      </c>
      <c r="O30" s="224">
        <v>16700</v>
      </c>
      <c r="P30" s="124" t="s">
        <v>423</v>
      </c>
      <c r="Q30" s="223" t="s">
        <v>424</v>
      </c>
      <c r="R30" s="124" t="s">
        <v>423</v>
      </c>
      <c r="S30" s="223" t="s">
        <v>424</v>
      </c>
    </row>
    <row r="31" spans="1:20" s="130" customFormat="1" ht="39.950000000000003" customHeight="1">
      <c r="A31" s="226">
        <v>29</v>
      </c>
      <c r="B31" s="226" t="s">
        <v>222</v>
      </c>
      <c r="C31" s="226" t="s">
        <v>229</v>
      </c>
      <c r="D31" s="193" t="s">
        <v>337</v>
      </c>
      <c r="E31" s="226" t="s">
        <v>338</v>
      </c>
      <c r="F31" s="193" t="s">
        <v>339</v>
      </c>
      <c r="G31" s="193" t="s">
        <v>340</v>
      </c>
      <c r="H31" s="226" t="s">
        <v>259</v>
      </c>
      <c r="I31" s="193">
        <v>6842</v>
      </c>
      <c r="J31" s="193" t="s">
        <v>341</v>
      </c>
      <c r="K31" s="235" t="s">
        <v>130</v>
      </c>
      <c r="L31" s="193">
        <v>5700</v>
      </c>
      <c r="M31" s="193">
        <v>6900</v>
      </c>
      <c r="N31" s="193">
        <v>1995</v>
      </c>
      <c r="O31" s="224">
        <v>4400</v>
      </c>
      <c r="P31" s="223" t="s">
        <v>433</v>
      </c>
      <c r="Q31" s="223" t="s">
        <v>434</v>
      </c>
      <c r="R31" s="223" t="s">
        <v>433</v>
      </c>
      <c r="S31" s="223" t="s">
        <v>434</v>
      </c>
      <c r="T31" s="128"/>
    </row>
    <row r="32" spans="1:20" s="128" customFormat="1" ht="39.950000000000003" customHeight="1">
      <c r="A32" s="226">
        <v>30</v>
      </c>
      <c r="B32" s="226" t="s">
        <v>222</v>
      </c>
      <c r="C32" s="226" t="s">
        <v>229</v>
      </c>
      <c r="D32" s="193" t="s">
        <v>342</v>
      </c>
      <c r="E32" s="226" t="s">
        <v>343</v>
      </c>
      <c r="F32" s="193" t="s">
        <v>344</v>
      </c>
      <c r="G32" s="193" t="s">
        <v>345</v>
      </c>
      <c r="H32" s="193" t="s">
        <v>346</v>
      </c>
      <c r="I32" s="193">
        <v>4110</v>
      </c>
      <c r="J32" s="193" t="s">
        <v>347</v>
      </c>
      <c r="K32" s="193">
        <v>43</v>
      </c>
      <c r="L32" s="235" t="s">
        <v>130</v>
      </c>
      <c r="M32" s="235"/>
      <c r="N32" s="193">
        <v>2004</v>
      </c>
      <c r="O32" s="224">
        <v>30100</v>
      </c>
      <c r="P32" s="223" t="s">
        <v>435</v>
      </c>
      <c r="Q32" s="223" t="s">
        <v>436</v>
      </c>
      <c r="R32" s="223" t="s">
        <v>435</v>
      </c>
      <c r="S32" s="223" t="s">
        <v>436</v>
      </c>
    </row>
    <row r="33" spans="1:19" s="128" customFormat="1" ht="39.950000000000003" customHeight="1">
      <c r="A33" s="226">
        <v>31</v>
      </c>
      <c r="B33" s="226" t="s">
        <v>222</v>
      </c>
      <c r="C33" s="226" t="s">
        <v>229</v>
      </c>
      <c r="D33" s="193" t="s">
        <v>255</v>
      </c>
      <c r="E33" s="226" t="s">
        <v>330</v>
      </c>
      <c r="F33" s="193" t="s">
        <v>348</v>
      </c>
      <c r="G33" s="193" t="s">
        <v>349</v>
      </c>
      <c r="H33" s="193" t="s">
        <v>350</v>
      </c>
      <c r="I33" s="193">
        <v>2370</v>
      </c>
      <c r="J33" s="233">
        <v>36791</v>
      </c>
      <c r="K33" s="193">
        <v>6</v>
      </c>
      <c r="L33" s="193">
        <v>1075</v>
      </c>
      <c r="M33" s="193">
        <v>3000</v>
      </c>
      <c r="N33" s="193">
        <v>2000</v>
      </c>
      <c r="O33" s="224">
        <v>12600</v>
      </c>
      <c r="P33" s="223" t="s">
        <v>437</v>
      </c>
      <c r="Q33" s="223" t="s">
        <v>438</v>
      </c>
      <c r="R33" s="223" t="s">
        <v>437</v>
      </c>
      <c r="S33" s="223" t="s">
        <v>438</v>
      </c>
    </row>
    <row r="34" spans="1:19" ht="38.25">
      <c r="A34" s="193">
        <v>32</v>
      </c>
      <c r="B34" s="226" t="s">
        <v>222</v>
      </c>
      <c r="C34" s="226" t="s">
        <v>229</v>
      </c>
      <c r="D34" s="193" t="s">
        <v>351</v>
      </c>
      <c r="E34" s="226" t="s">
        <v>352</v>
      </c>
      <c r="F34" s="193">
        <v>159265</v>
      </c>
      <c r="G34" s="193" t="s">
        <v>353</v>
      </c>
      <c r="H34" s="226" t="s">
        <v>389</v>
      </c>
      <c r="I34" s="193"/>
      <c r="J34" s="193"/>
      <c r="K34" s="193"/>
      <c r="L34" s="193"/>
      <c r="M34" s="193">
        <v>7900</v>
      </c>
      <c r="N34" s="193">
        <v>1984</v>
      </c>
      <c r="O34" s="224"/>
      <c r="P34" s="223" t="s">
        <v>385</v>
      </c>
      <c r="Q34" s="223" t="s">
        <v>386</v>
      </c>
      <c r="R34" s="123"/>
      <c r="S34" s="123"/>
    </row>
    <row r="35" spans="1:19" ht="38.25">
      <c r="A35" s="193">
        <v>33</v>
      </c>
      <c r="B35" s="226" t="s">
        <v>222</v>
      </c>
      <c r="C35" s="226" t="s">
        <v>455</v>
      </c>
      <c r="D35" s="193" t="s">
        <v>354</v>
      </c>
      <c r="E35" s="226" t="s">
        <v>355</v>
      </c>
      <c r="F35" s="193" t="s">
        <v>356</v>
      </c>
      <c r="G35" s="193" t="s">
        <v>357</v>
      </c>
      <c r="H35" s="193" t="s">
        <v>358</v>
      </c>
      <c r="I35" s="193">
        <v>2800</v>
      </c>
      <c r="J35" s="233">
        <v>38246</v>
      </c>
      <c r="K35" s="193">
        <v>3</v>
      </c>
      <c r="L35" s="193">
        <v>2800</v>
      </c>
      <c r="M35" s="193">
        <v>3300</v>
      </c>
      <c r="N35" s="193">
        <v>2004</v>
      </c>
      <c r="O35" s="224">
        <v>25000</v>
      </c>
      <c r="P35" s="223" t="s">
        <v>439</v>
      </c>
      <c r="Q35" s="223" t="s">
        <v>440</v>
      </c>
      <c r="R35" s="223" t="s">
        <v>457</v>
      </c>
      <c r="S35" s="223" t="s">
        <v>458</v>
      </c>
    </row>
    <row r="36" spans="1:19" ht="38.25">
      <c r="A36" s="193">
        <v>34</v>
      </c>
      <c r="B36" s="226" t="s">
        <v>268</v>
      </c>
      <c r="C36" s="226" t="s">
        <v>268</v>
      </c>
      <c r="D36" s="193" t="s">
        <v>359</v>
      </c>
      <c r="E36" s="226" t="s">
        <v>360</v>
      </c>
      <c r="F36" s="193" t="s">
        <v>361</v>
      </c>
      <c r="G36" s="193" t="s">
        <v>362</v>
      </c>
      <c r="H36" s="226" t="s">
        <v>363</v>
      </c>
      <c r="I36" s="193">
        <v>6700</v>
      </c>
      <c r="J36" s="196"/>
      <c r="K36" s="196"/>
      <c r="L36" s="196"/>
      <c r="M36" s="193">
        <v>15700</v>
      </c>
      <c r="N36" s="193">
        <v>2019</v>
      </c>
      <c r="O36" s="224">
        <v>730000</v>
      </c>
      <c r="P36" s="223" t="s">
        <v>441</v>
      </c>
      <c r="Q36" s="223" t="s">
        <v>442</v>
      </c>
      <c r="R36" s="223" t="s">
        <v>441</v>
      </c>
      <c r="S36" s="223" t="s">
        <v>442</v>
      </c>
    </row>
    <row r="37" spans="1:19" ht="38.25">
      <c r="A37" s="193">
        <v>35</v>
      </c>
      <c r="B37" s="226" t="s">
        <v>222</v>
      </c>
      <c r="C37" s="226" t="s">
        <v>456</v>
      </c>
      <c r="D37" s="193" t="s">
        <v>354</v>
      </c>
      <c r="E37" s="226" t="s">
        <v>355</v>
      </c>
      <c r="F37" s="193" t="s">
        <v>388</v>
      </c>
      <c r="G37" s="193" t="s">
        <v>387</v>
      </c>
      <c r="H37" s="193" t="s">
        <v>350</v>
      </c>
      <c r="I37" s="193">
        <v>2999</v>
      </c>
      <c r="J37" s="233">
        <v>39821</v>
      </c>
      <c r="K37" s="193">
        <v>3</v>
      </c>
      <c r="L37" s="193">
        <v>1465</v>
      </c>
      <c r="M37" s="193">
        <v>3490</v>
      </c>
      <c r="N37" s="193">
        <v>2008</v>
      </c>
      <c r="O37" s="224"/>
      <c r="P37" s="223" t="s">
        <v>443</v>
      </c>
      <c r="Q37" s="223" t="s">
        <v>444</v>
      </c>
      <c r="R37" s="39"/>
      <c r="S37" s="39"/>
    </row>
  </sheetData>
  <autoFilter ref="A3:S37" xr:uid="{00000000-0009-0000-0000-000000000000}">
    <filterColumn colId="15" showButton="0"/>
    <filterColumn colId="17" showButton="0"/>
  </autoFilter>
  <mergeCells count="18">
    <mergeCell ref="K3:K5"/>
    <mergeCell ref="L3:L5"/>
    <mergeCell ref="M3:M5"/>
    <mergeCell ref="G3:G5"/>
    <mergeCell ref="Q1:R1"/>
    <mergeCell ref="N3:N5"/>
    <mergeCell ref="O3:O5"/>
    <mergeCell ref="P3:Q4"/>
    <mergeCell ref="R3:S4"/>
    <mergeCell ref="H3:H5"/>
    <mergeCell ref="I3:I5"/>
    <mergeCell ref="J3:J5"/>
    <mergeCell ref="A3:A5"/>
    <mergeCell ref="B3:B5"/>
    <mergeCell ref="D3:D5"/>
    <mergeCell ref="E3:E5"/>
    <mergeCell ref="F3:F5"/>
    <mergeCell ref="C3:C5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2938-78B4-46FA-895C-CBD194B74519}">
  <sheetPr>
    <pageSetUpPr fitToPage="1"/>
  </sheetPr>
  <dimension ref="B1:J27"/>
  <sheetViews>
    <sheetView workbookViewId="0">
      <selection activeCell="D5" sqref="D5"/>
    </sheetView>
  </sheetViews>
  <sheetFormatPr defaultColWidth="13.7109375" defaultRowHeight="34.5" customHeight="1"/>
  <cols>
    <col min="1" max="2" width="7.140625" style="238" customWidth="1"/>
    <col min="3" max="3" width="18.140625" style="238" customWidth="1"/>
    <col min="4" max="4" width="18" style="238" customWidth="1"/>
    <col min="5" max="5" width="23.140625" style="238" customWidth="1"/>
    <col min="6" max="6" width="18.85546875" style="238" customWidth="1"/>
    <col min="7" max="7" width="13.7109375" style="238"/>
    <col min="8" max="8" width="24.5703125" style="238" customWidth="1"/>
    <col min="9" max="9" width="18" style="238" customWidth="1"/>
    <col min="10" max="16384" width="13.7109375" style="238"/>
  </cols>
  <sheetData>
    <row r="1" spans="2:10" ht="34.5" customHeight="1">
      <c r="I1" s="257" t="s">
        <v>513</v>
      </c>
    </row>
    <row r="2" spans="2:10" ht="26.25" customHeight="1">
      <c r="B2" s="337" t="s">
        <v>464</v>
      </c>
      <c r="C2" s="337"/>
      <c r="D2" s="337"/>
      <c r="E2" s="337"/>
      <c r="F2" s="337"/>
      <c r="G2" s="337"/>
      <c r="H2" s="337"/>
      <c r="I2" s="337"/>
      <c r="J2" s="337"/>
    </row>
    <row r="3" spans="2:10" ht="34.5" customHeight="1">
      <c r="B3" s="239" t="s">
        <v>465</v>
      </c>
      <c r="C3" s="239" t="s">
        <v>466</v>
      </c>
      <c r="D3" s="239" t="s">
        <v>467</v>
      </c>
      <c r="E3" s="239" t="s">
        <v>468</v>
      </c>
      <c r="F3" s="239" t="s">
        <v>469</v>
      </c>
      <c r="G3" s="239" t="s">
        <v>470</v>
      </c>
      <c r="H3" s="239" t="s">
        <v>471</v>
      </c>
      <c r="I3" s="239" t="s">
        <v>472</v>
      </c>
      <c r="J3" s="240" t="s">
        <v>473</v>
      </c>
    </row>
    <row r="4" spans="2:10" ht="34.5" customHeight="1">
      <c r="B4" s="241">
        <v>1</v>
      </c>
      <c r="C4" s="242" t="s">
        <v>474</v>
      </c>
      <c r="D4" s="242" t="s">
        <v>475</v>
      </c>
      <c r="E4" s="242" t="s">
        <v>476</v>
      </c>
      <c r="F4" s="242" t="s">
        <v>477</v>
      </c>
      <c r="G4" s="242" t="s">
        <v>478</v>
      </c>
      <c r="H4" s="242" t="s">
        <v>481</v>
      </c>
      <c r="I4" s="242" t="s">
        <v>482</v>
      </c>
      <c r="J4" s="243">
        <v>554.54</v>
      </c>
    </row>
    <row r="5" spans="2:10" ht="34.5" customHeight="1">
      <c r="B5" s="241">
        <v>2</v>
      </c>
      <c r="C5" s="242" t="s">
        <v>474</v>
      </c>
      <c r="D5" s="242" t="s">
        <v>475</v>
      </c>
      <c r="E5" s="242" t="s">
        <v>475</v>
      </c>
      <c r="F5" s="242" t="s">
        <v>512</v>
      </c>
      <c r="G5" s="242" t="s">
        <v>483</v>
      </c>
      <c r="H5" s="242" t="s">
        <v>484</v>
      </c>
      <c r="I5" s="242" t="s">
        <v>485</v>
      </c>
      <c r="J5" s="243">
        <v>659.39</v>
      </c>
    </row>
    <row r="6" spans="2:10" ht="34.5" customHeight="1">
      <c r="B6" s="244"/>
      <c r="C6" s="244"/>
      <c r="D6" s="244"/>
      <c r="E6" s="244"/>
      <c r="F6" s="244"/>
      <c r="G6" s="244"/>
      <c r="H6" s="244"/>
      <c r="I6" s="245" t="s">
        <v>486</v>
      </c>
      <c r="J6" s="243">
        <f>SUM(J4:J5)</f>
        <v>1213.9299999999998</v>
      </c>
    </row>
    <row r="7" spans="2:10" ht="34.5" customHeight="1">
      <c r="B7" s="244"/>
      <c r="C7" s="244"/>
      <c r="D7" s="244"/>
      <c r="E7" s="244"/>
      <c r="F7" s="244"/>
      <c r="G7" s="244"/>
      <c r="H7" s="244"/>
      <c r="I7" s="246"/>
      <c r="J7" s="247"/>
    </row>
    <row r="8" spans="2:10" ht="34.5" customHeight="1">
      <c r="B8" s="337" t="s">
        <v>487</v>
      </c>
      <c r="C8" s="337"/>
      <c r="D8" s="337"/>
      <c r="E8" s="337"/>
      <c r="F8" s="337"/>
      <c r="G8" s="337"/>
      <c r="H8" s="337"/>
      <c r="I8" s="337"/>
      <c r="J8" s="337"/>
    </row>
    <row r="9" spans="2:10" ht="34.5" customHeight="1">
      <c r="B9" s="239" t="s">
        <v>465</v>
      </c>
      <c r="C9" s="239" t="s">
        <v>466</v>
      </c>
      <c r="D9" s="239" t="s">
        <v>467</v>
      </c>
      <c r="E9" s="239" t="s">
        <v>468</v>
      </c>
      <c r="F9" s="239" t="s">
        <v>469</v>
      </c>
      <c r="G9" s="239" t="s">
        <v>470</v>
      </c>
      <c r="H9" s="239" t="s">
        <v>471</v>
      </c>
      <c r="I9" s="239" t="s">
        <v>472</v>
      </c>
      <c r="J9" s="240" t="s">
        <v>473</v>
      </c>
    </row>
    <row r="10" spans="2:10" ht="34.5" customHeight="1">
      <c r="B10" s="241">
        <v>1</v>
      </c>
      <c r="C10" s="242" t="s">
        <v>474</v>
      </c>
      <c r="D10" s="242" t="s">
        <v>488</v>
      </c>
      <c r="E10" s="242" t="s">
        <v>476</v>
      </c>
      <c r="F10" s="242" t="s">
        <v>489</v>
      </c>
      <c r="G10" s="242" t="s">
        <v>478</v>
      </c>
      <c r="H10" s="242" t="s">
        <v>480</v>
      </c>
      <c r="I10" s="245" t="s">
        <v>490</v>
      </c>
      <c r="J10" s="243">
        <v>5188.6099999999997</v>
      </c>
    </row>
    <row r="11" spans="2:10" ht="34.5" customHeight="1">
      <c r="B11" s="241">
        <v>2</v>
      </c>
      <c r="C11" s="242" t="s">
        <v>474</v>
      </c>
      <c r="D11" s="242" t="s">
        <v>488</v>
      </c>
      <c r="E11" s="242" t="s">
        <v>476</v>
      </c>
      <c r="F11" s="242" t="s">
        <v>489</v>
      </c>
      <c r="G11" s="242" t="s">
        <v>478</v>
      </c>
      <c r="H11" s="242" t="s">
        <v>491</v>
      </c>
      <c r="I11" s="245" t="s">
        <v>490</v>
      </c>
      <c r="J11" s="243">
        <v>459.77</v>
      </c>
    </row>
    <row r="12" spans="2:10" ht="34.5" customHeight="1">
      <c r="B12" s="241">
        <v>3</v>
      </c>
      <c r="C12" s="242" t="s">
        <v>474</v>
      </c>
      <c r="D12" s="242" t="s">
        <v>475</v>
      </c>
      <c r="E12" s="242" t="s">
        <v>476</v>
      </c>
      <c r="F12" s="242" t="s">
        <v>509</v>
      </c>
      <c r="G12" s="242" t="s">
        <v>511</v>
      </c>
      <c r="H12" s="242" t="s">
        <v>510</v>
      </c>
      <c r="I12" s="245" t="s">
        <v>508</v>
      </c>
      <c r="J12" s="243">
        <v>1413</v>
      </c>
    </row>
    <row r="13" spans="2:10" ht="34.5" customHeight="1">
      <c r="B13" s="244"/>
      <c r="C13" s="244"/>
      <c r="D13" s="244"/>
      <c r="E13" s="244"/>
      <c r="F13" s="244"/>
      <c r="G13" s="244"/>
      <c r="H13" s="244"/>
      <c r="I13" s="245" t="s">
        <v>492</v>
      </c>
      <c r="J13" s="243">
        <f>SUM(J10:J12)</f>
        <v>7061.3799999999992</v>
      </c>
    </row>
    <row r="14" spans="2:10" ht="34.5" customHeight="1">
      <c r="B14" s="244"/>
      <c r="C14" s="244"/>
      <c r="D14" s="244"/>
      <c r="E14" s="244"/>
      <c r="F14" s="244"/>
      <c r="G14" s="244"/>
      <c r="H14" s="244"/>
      <c r="I14" s="246"/>
      <c r="J14" s="247"/>
    </row>
    <row r="15" spans="2:10" ht="25.5" customHeight="1">
      <c r="B15" s="337" t="s">
        <v>493</v>
      </c>
      <c r="C15" s="337"/>
      <c r="D15" s="337"/>
      <c r="E15" s="337"/>
      <c r="F15" s="337"/>
      <c r="G15" s="337"/>
      <c r="H15" s="337"/>
      <c r="I15" s="337"/>
      <c r="J15" s="337"/>
    </row>
    <row r="16" spans="2:10" ht="34.5" customHeight="1">
      <c r="B16" s="248" t="s">
        <v>465</v>
      </c>
      <c r="C16" s="248" t="s">
        <v>466</v>
      </c>
      <c r="D16" s="248" t="s">
        <v>467</v>
      </c>
      <c r="E16" s="248" t="s">
        <v>468</v>
      </c>
      <c r="F16" s="248" t="s">
        <v>469</v>
      </c>
      <c r="G16" s="248" t="s">
        <v>470</v>
      </c>
      <c r="H16" s="248" t="s">
        <v>471</v>
      </c>
      <c r="I16" s="248" t="s">
        <v>472</v>
      </c>
      <c r="J16" s="249" t="s">
        <v>473</v>
      </c>
    </row>
    <row r="17" spans="2:10" ht="34.5" customHeight="1">
      <c r="B17" s="242">
        <v>1</v>
      </c>
      <c r="C17" s="242" t="s">
        <v>474</v>
      </c>
      <c r="D17" s="250" t="s">
        <v>475</v>
      </c>
      <c r="E17" s="250" t="s">
        <v>475</v>
      </c>
      <c r="F17" s="250" t="s">
        <v>494</v>
      </c>
      <c r="G17" s="250" t="s">
        <v>479</v>
      </c>
      <c r="H17" s="250" t="s">
        <v>495</v>
      </c>
      <c r="I17" s="251" t="s">
        <v>496</v>
      </c>
      <c r="J17" s="252">
        <v>964</v>
      </c>
    </row>
    <row r="18" spans="2:10" ht="34.5" customHeight="1">
      <c r="B18" s="242">
        <v>2</v>
      </c>
      <c r="C18" s="242" t="s">
        <v>474</v>
      </c>
      <c r="D18" s="250" t="s">
        <v>475</v>
      </c>
      <c r="E18" s="250" t="s">
        <v>475</v>
      </c>
      <c r="F18" s="250" t="s">
        <v>489</v>
      </c>
      <c r="G18" s="250" t="s">
        <v>479</v>
      </c>
      <c r="H18" s="250" t="s">
        <v>497</v>
      </c>
      <c r="I18" s="250" t="s">
        <v>498</v>
      </c>
      <c r="J18" s="252">
        <v>967.76</v>
      </c>
    </row>
    <row r="19" spans="2:10" ht="34.5" customHeight="1">
      <c r="B19" s="242">
        <v>3</v>
      </c>
      <c r="C19" s="242" t="s">
        <v>474</v>
      </c>
      <c r="D19" s="250" t="s">
        <v>475</v>
      </c>
      <c r="E19" s="250" t="s">
        <v>475</v>
      </c>
      <c r="F19" s="250" t="s">
        <v>489</v>
      </c>
      <c r="G19" s="250" t="s">
        <v>479</v>
      </c>
      <c r="H19" s="250" t="s">
        <v>499</v>
      </c>
      <c r="I19" s="250" t="s">
        <v>500</v>
      </c>
      <c r="J19" s="252">
        <v>2000</v>
      </c>
    </row>
    <row r="20" spans="2:10" ht="34.5" customHeight="1">
      <c r="B20" s="242">
        <v>4</v>
      </c>
      <c r="C20" s="242" t="s">
        <v>474</v>
      </c>
      <c r="D20" s="250" t="s">
        <v>475</v>
      </c>
      <c r="E20" s="250" t="s">
        <v>475</v>
      </c>
      <c r="F20" s="250" t="s">
        <v>489</v>
      </c>
      <c r="G20" s="250" t="s">
        <v>479</v>
      </c>
      <c r="H20" s="250" t="s">
        <v>501</v>
      </c>
      <c r="I20" s="250" t="s">
        <v>502</v>
      </c>
      <c r="J20" s="252">
        <v>1000</v>
      </c>
    </row>
    <row r="21" spans="2:10" ht="34.5" customHeight="1">
      <c r="B21" s="242">
        <v>5</v>
      </c>
      <c r="C21" s="242" t="s">
        <v>474</v>
      </c>
      <c r="D21" s="242" t="s">
        <v>475</v>
      </c>
      <c r="E21" s="242" t="s">
        <v>476</v>
      </c>
      <c r="F21" s="242" t="s">
        <v>489</v>
      </c>
      <c r="G21" s="242" t="s">
        <v>478</v>
      </c>
      <c r="H21" s="242" t="s">
        <v>503</v>
      </c>
      <c r="I21" s="242" t="s">
        <v>504</v>
      </c>
      <c r="J21" s="243">
        <v>600</v>
      </c>
    </row>
    <row r="22" spans="2:10" ht="34.5" customHeight="1">
      <c r="B22" s="244"/>
      <c r="C22" s="244"/>
      <c r="D22" s="253"/>
      <c r="E22" s="253"/>
      <c r="F22" s="253"/>
      <c r="G22" s="253"/>
      <c r="H22" s="253"/>
      <c r="I22" s="251" t="s">
        <v>492</v>
      </c>
      <c r="J22" s="252">
        <f>SUM(J17:J21)</f>
        <v>5531.76</v>
      </c>
    </row>
    <row r="23" spans="2:10" ht="34.5" customHeight="1">
      <c r="B23" s="244"/>
      <c r="C23" s="244"/>
      <c r="D23" s="253"/>
      <c r="E23" s="253"/>
      <c r="F23" s="253"/>
      <c r="G23" s="253"/>
      <c r="H23" s="253"/>
      <c r="I23" s="254"/>
      <c r="J23" s="255"/>
    </row>
    <row r="24" spans="2:10" ht="25.5" customHeight="1">
      <c r="B24" s="337" t="s">
        <v>505</v>
      </c>
      <c r="C24" s="337"/>
      <c r="D24" s="337"/>
      <c r="E24" s="337"/>
      <c r="F24" s="337"/>
      <c r="G24" s="337"/>
      <c r="H24" s="337"/>
      <c r="I24" s="337"/>
      <c r="J24" s="337"/>
    </row>
    <row r="25" spans="2:10" ht="34.5" customHeight="1">
      <c r="B25" s="248" t="s">
        <v>465</v>
      </c>
      <c r="C25" s="248" t="s">
        <v>466</v>
      </c>
      <c r="D25" s="248" t="s">
        <v>467</v>
      </c>
      <c r="E25" s="248" t="s">
        <v>468</v>
      </c>
      <c r="F25" s="248" t="s">
        <v>469</v>
      </c>
      <c r="G25" s="248" t="s">
        <v>470</v>
      </c>
      <c r="H25" s="248" t="s">
        <v>471</v>
      </c>
      <c r="I25" s="248" t="s">
        <v>472</v>
      </c>
      <c r="J25" s="249" t="s">
        <v>473</v>
      </c>
    </row>
    <row r="26" spans="2:10" ht="34.5" customHeight="1">
      <c r="B26" s="242">
        <v>1</v>
      </c>
      <c r="C26" s="242" t="s">
        <v>474</v>
      </c>
      <c r="D26" s="242" t="s">
        <v>475</v>
      </c>
      <c r="E26" s="242" t="s">
        <v>476</v>
      </c>
      <c r="F26" s="242" t="s">
        <v>489</v>
      </c>
      <c r="G26" s="242" t="s">
        <v>478</v>
      </c>
      <c r="H26" s="242" t="s">
        <v>506</v>
      </c>
      <c r="I26" s="242" t="s">
        <v>507</v>
      </c>
      <c r="J26" s="252">
        <v>446.83</v>
      </c>
    </row>
    <row r="27" spans="2:10" ht="34.5" customHeight="1">
      <c r="B27" s="256"/>
      <c r="C27" s="256"/>
      <c r="D27" s="256"/>
      <c r="E27" s="256"/>
      <c r="F27" s="256"/>
      <c r="G27" s="256"/>
      <c r="H27" s="256"/>
      <c r="I27" s="251" t="s">
        <v>492</v>
      </c>
      <c r="J27" s="252">
        <f>SUM(J23:J26)</f>
        <v>446.83</v>
      </c>
    </row>
  </sheetData>
  <mergeCells count="4">
    <mergeCell ref="B2:J2"/>
    <mergeCell ref="B8:J8"/>
    <mergeCell ref="B15:J15"/>
    <mergeCell ref="B24:J24"/>
  </mergeCells>
  <pageMargins left="0.31496062992125984" right="0.31496062992125984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pojazdy!Obszar_wydruku</vt:lpstr>
      <vt:lpstr>szkody!Obszar_wydruku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3</cp:lastModifiedBy>
  <cp:lastPrinted>2021-08-31T10:59:46Z</cp:lastPrinted>
  <dcterms:created xsi:type="dcterms:W3CDTF">2003-03-13T10:23:20Z</dcterms:created>
  <dcterms:modified xsi:type="dcterms:W3CDTF">2021-09-06T08:01:39Z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